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C26" i="1" l="1"/>
  <c r="F26" i="1" l="1"/>
  <c r="I43" i="1" l="1"/>
  <c r="I42" i="1"/>
  <c r="I41" i="1"/>
  <c r="C9" i="1" l="1"/>
  <c r="F25" i="1" l="1"/>
  <c r="C25" i="1"/>
  <c r="F40" i="1" l="1"/>
  <c r="C18" i="1"/>
  <c r="F18" i="1" l="1"/>
  <c r="I21" i="1" l="1"/>
  <c r="I20" i="1"/>
  <c r="I18" i="1" l="1"/>
  <c r="F9" i="1"/>
  <c r="I9" i="1" l="1"/>
  <c r="F37" i="1"/>
  <c r="F69" i="1"/>
  <c r="I40" i="1" l="1"/>
  <c r="I69" i="1" s="1"/>
  <c r="F71" i="1"/>
  <c r="C37" i="1"/>
  <c r="D18" i="1" l="1"/>
  <c r="I16" i="1"/>
  <c r="C40" i="1" l="1"/>
  <c r="C69" i="1" s="1"/>
  <c r="C71" i="1" s="1"/>
  <c r="I71" i="1" s="1"/>
  <c r="I26" i="1"/>
  <c r="J43" i="1" l="1"/>
  <c r="D43" i="1"/>
  <c r="D42" i="1"/>
  <c r="D41" i="1"/>
  <c r="G43" i="1"/>
  <c r="G42" i="1"/>
  <c r="G41" i="1"/>
  <c r="I25" i="1"/>
  <c r="I37" i="1" s="1"/>
  <c r="J9" i="1" s="1"/>
  <c r="G40" i="1" l="1"/>
  <c r="J42" i="1"/>
  <c r="J41" i="1"/>
  <c r="D40" i="1"/>
  <c r="D26" i="1"/>
  <c r="D9" i="1"/>
  <c r="J26" i="1"/>
  <c r="G26" i="1"/>
  <c r="G9" i="1"/>
  <c r="J18" i="1"/>
  <c r="G18" i="1"/>
  <c r="J40" i="1" l="1"/>
  <c r="D37" i="1"/>
  <c r="G37" i="1"/>
  <c r="J37" i="1"/>
</calcChain>
</file>

<file path=xl/sharedStrings.xml><?xml version="1.0" encoding="utf-8"?>
<sst xmlns="http://schemas.openxmlformats.org/spreadsheetml/2006/main" count="57" uniqueCount="52">
  <si>
    <t>Cuentas</t>
  </si>
  <si>
    <t>Variación</t>
  </si>
  <si>
    <t>Importe</t>
  </si>
  <si>
    <t>%</t>
  </si>
  <si>
    <t>INGRESOS</t>
  </si>
  <si>
    <t xml:space="preserve">Ingresos de la Gestión </t>
  </si>
  <si>
    <t>Impuestos</t>
  </si>
  <si>
    <t xml:space="preserve">    (especificar las cuentas de su integración)</t>
  </si>
  <si>
    <t>Derechos</t>
  </si>
  <si>
    <t>Contribuciones de mejoras</t>
  </si>
  <si>
    <t xml:space="preserve">Productos </t>
  </si>
  <si>
    <t>Aprovechamientos</t>
  </si>
  <si>
    <t>Ingresos por venta de bienes o servicios</t>
  </si>
  <si>
    <t>Participaciones y aportaciones federales</t>
  </si>
  <si>
    <t xml:space="preserve">Participaciones </t>
  </si>
  <si>
    <t>Fondos de aportaciones</t>
  </si>
  <si>
    <t>Ingresos extraordinarios</t>
  </si>
  <si>
    <t>Ingresos Financieros</t>
  </si>
  <si>
    <t>Inversión Estatal Directa</t>
  </si>
  <si>
    <t>Ramo 20 Desarrollo Social</t>
  </si>
  <si>
    <t>Programa______________ (especificar)</t>
  </si>
  <si>
    <t>Descuentos (naturaleza deudora)</t>
  </si>
  <si>
    <t>(especificar)</t>
  </si>
  <si>
    <t>Total de Ingresos</t>
  </si>
  <si>
    <t>GASTOS Y OTRAS PÉRDIDAS</t>
  </si>
  <si>
    <t>Gastos de Funcionamiento</t>
  </si>
  <si>
    <t>Servicios personales</t>
  </si>
  <si>
    <t xml:space="preserve">Materiales y suministros </t>
  </si>
  <si>
    <t>Servicios generales</t>
  </si>
  <si>
    <t>Transferencias, Asignaciones, Subsidios y Otras Ayudas</t>
  </si>
  <si>
    <t>Subsidios y apoyo social</t>
  </si>
  <si>
    <t>Aportaciones de capital</t>
  </si>
  <si>
    <t>Intereses, Comisiones y otros Gastos de la deuda Pública</t>
  </si>
  <si>
    <t>Obras públicas (Fondo General de Participaciones)</t>
  </si>
  <si>
    <t>Gastos del Ramo 33</t>
  </si>
  <si>
    <t>Del FISM</t>
  </si>
  <si>
    <t>Del FORTAMUN</t>
  </si>
  <si>
    <t>Gastos de Inversión Estatal Directa</t>
  </si>
  <si>
    <t>Adquisición de bienes muebles e inmuebles</t>
  </si>
  <si>
    <t>Gastos del Ramo 20 Desarrollo Social</t>
  </si>
  <si>
    <t>Gastos del Programa______(especificar)</t>
  </si>
  <si>
    <t>Otros Gastos y Perdidas Extraordinarias</t>
  </si>
  <si>
    <t>Estimaciones, Depreciación, Amort. y Provisiones</t>
  </si>
  <si>
    <t>Otros gastos diversos</t>
  </si>
  <si>
    <t>Total de gastos</t>
  </si>
  <si>
    <t>RESULTADO DEL EJERCICIO : Ahorro/ Desahorro</t>
  </si>
  <si>
    <t>Bajo protesta de decir verdad declaramos que los Estados Financieros y sus notas, son razonablemente correctos y son responsabilidad del emisor.</t>
  </si>
  <si>
    <t xml:space="preserve">Subsidio Federal </t>
  </si>
  <si>
    <t>Subsidio Estatal</t>
  </si>
  <si>
    <t xml:space="preserve"> Universidad Tecnologica de la Costa Grande de Guerrero</t>
  </si>
  <si>
    <t>Estado de Actividades</t>
  </si>
  <si>
    <t>01 de enero al 30 de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</si>
</sst>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1"/>
      <name val="Arial Narrow"/>
      <family val="2"/>
    </font>
    <font>
      <b/>
      <i/>
      <sz val="10"/>
      <name val="Arial Narrow"/>
      <family val="2"/>
    </font>
    <font>
      <b/>
      <u/>
      <sz val="11"/>
      <name val="Arial Narrow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34998626667073579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/>
  </cellStyleXfs>
  <cellXfs count="60">
    <xf numFmtId="0" fontId="0" fillId="0" borderId="0" xfId="0"/>
    <xf numFmtId="0" fontId="2" fillId="0" borderId="0" xfId="0" applyFont="1"/>
    <xf numFmtId="0" fontId="3" fillId="0" borderId="0" xfId="0" applyFont="1" applyAlignment="1"/>
    <xf numFmtId="0" fontId="3" fillId="2" borderId="8" xfId="0" applyFont="1" applyFill="1" applyBorder="1" applyAlignment="1">
      <alignment horizontal="center" vertical="center"/>
    </xf>
    <xf numFmtId="0" fontId="3" fillId="3" borderId="12" xfId="0" applyFont="1" applyFill="1" applyBorder="1"/>
    <xf numFmtId="0" fontId="2" fillId="3" borderId="1" xfId="0" applyFont="1" applyFill="1" applyBorder="1"/>
    <xf numFmtId="4" fontId="2" fillId="0" borderId="13" xfId="0" applyNumberFormat="1" applyFont="1" applyBorder="1"/>
    <xf numFmtId="0" fontId="2" fillId="0" borderId="14" xfId="0" applyFont="1" applyBorder="1"/>
    <xf numFmtId="0" fontId="3" fillId="0" borderId="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3" borderId="15" xfId="0" applyFont="1" applyFill="1" applyBorder="1"/>
    <xf numFmtId="0" fontId="2" fillId="3" borderId="16" xfId="0" applyFont="1" applyFill="1" applyBorder="1"/>
    <xf numFmtId="4" fontId="3" fillId="0" borderId="17" xfId="0" applyNumberFormat="1" applyFont="1" applyBorder="1"/>
    <xf numFmtId="10" fontId="2" fillId="0" borderId="18" xfId="1" applyNumberFormat="1" applyFont="1" applyBorder="1"/>
    <xf numFmtId="0" fontId="2" fillId="0" borderId="0" xfId="0" applyFont="1" applyBorder="1"/>
    <xf numFmtId="0" fontId="3" fillId="3" borderId="0" xfId="0" applyFont="1" applyFill="1" applyBorder="1"/>
    <xf numFmtId="4" fontId="2" fillId="0" borderId="17" xfId="0" applyNumberFormat="1" applyFont="1" applyBorder="1"/>
    <xf numFmtId="0" fontId="2" fillId="0" borderId="18" xfId="0" applyFont="1" applyBorder="1"/>
    <xf numFmtId="0" fontId="2" fillId="3" borderId="0" xfId="0" applyFont="1" applyFill="1" applyBorder="1"/>
    <xf numFmtId="0" fontId="2" fillId="0" borderId="17" xfId="0" applyFont="1" applyBorder="1"/>
    <xf numFmtId="0" fontId="5" fillId="0" borderId="16" xfId="0" applyFont="1" applyBorder="1"/>
    <xf numFmtId="0" fontId="2" fillId="0" borderId="16" xfId="0" applyFont="1" applyBorder="1"/>
    <xf numFmtId="0" fontId="3" fillId="0" borderId="0" xfId="0" applyFont="1" applyBorder="1"/>
    <xf numFmtId="0" fontId="5" fillId="0" borderId="0" xfId="0" applyFont="1" applyBorder="1"/>
    <xf numFmtId="0" fontId="3" fillId="0" borderId="16" xfId="0" applyFont="1" applyBorder="1"/>
    <xf numFmtId="10" fontId="2" fillId="0" borderId="18" xfId="0" applyNumberFormat="1" applyFont="1" applyBorder="1"/>
    <xf numFmtId="0" fontId="3" fillId="0" borderId="18" xfId="0" applyFont="1" applyBorder="1"/>
    <xf numFmtId="4" fontId="3" fillId="0" borderId="19" xfId="0" applyNumberFormat="1" applyFont="1" applyBorder="1"/>
    <xf numFmtId="0" fontId="2" fillId="0" borderId="20" xfId="0" applyFont="1" applyBorder="1"/>
    <xf numFmtId="0" fontId="2" fillId="0" borderId="5" xfId="0" applyFont="1" applyBorder="1"/>
    <xf numFmtId="0" fontId="2" fillId="0" borderId="4" xfId="0" applyFont="1" applyBorder="1"/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4" fontId="3" fillId="0" borderId="17" xfId="0" applyNumberFormat="1" applyFont="1" applyFill="1" applyBorder="1"/>
    <xf numFmtId="10" fontId="2" fillId="0" borderId="18" xfId="1" applyNumberFormat="1" applyFont="1" applyFill="1" applyBorder="1"/>
    <xf numFmtId="4" fontId="2" fillId="0" borderId="17" xfId="0" applyNumberFormat="1" applyFont="1" applyFill="1" applyBorder="1"/>
    <xf numFmtId="0" fontId="2" fillId="0" borderId="18" xfId="0" applyFont="1" applyFill="1" applyBorder="1"/>
    <xf numFmtId="0" fontId="2" fillId="0" borderId="17" xfId="0" applyFont="1" applyFill="1" applyBorder="1"/>
    <xf numFmtId="10" fontId="2" fillId="0" borderId="18" xfId="0" applyNumberFormat="1" applyFont="1" applyFill="1" applyBorder="1"/>
    <xf numFmtId="0" fontId="3" fillId="0" borderId="18" xfId="0" applyFont="1" applyFill="1" applyBorder="1"/>
    <xf numFmtId="4" fontId="3" fillId="0" borderId="19" xfId="0" applyNumberFormat="1" applyFont="1" applyFill="1" applyBorder="1"/>
    <xf numFmtId="0" fontId="2" fillId="0" borderId="20" xfId="0" applyFont="1" applyFill="1" applyBorder="1"/>
    <xf numFmtId="0" fontId="2" fillId="0" borderId="0" xfId="0" applyFont="1" applyFill="1" applyBorder="1"/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3" fillId="2" borderId="16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74</xdr:row>
      <xdr:rowOff>39781</xdr:rowOff>
    </xdr:from>
    <xdr:to>
      <xdr:col>1</xdr:col>
      <xdr:colOff>2162175</xdr:colOff>
      <xdr:row>79</xdr:row>
      <xdr:rowOff>102659</xdr:rowOff>
    </xdr:to>
    <xdr:sp macro="" textlink="">
      <xdr:nvSpPr>
        <xdr:cNvPr id="5" name="Text Box 9"/>
        <xdr:cNvSpPr txBox="1">
          <a:spLocks noChangeArrowheads="1"/>
        </xdr:cNvSpPr>
      </xdr:nvSpPr>
      <xdr:spPr bwMode="auto">
        <a:xfrm>
          <a:off x="447675" y="15527431"/>
          <a:ext cx="1943100" cy="1110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800" b="1" i="0">
              <a:effectLst/>
              <a:latin typeface="+mn-lt"/>
              <a:ea typeface="+mn-ea"/>
              <a:cs typeface="+mn-cs"/>
            </a:rPr>
            <a:t>Elaborado por</a:t>
          </a:r>
          <a:endParaRPr lang="es-MX" sz="800">
            <a:effectLst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_____________________________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MTRO.</a:t>
          </a: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 ALEJANDRO ROCHA LEYVA</a:t>
          </a:r>
        </a:p>
        <a:p>
          <a:pPr algn="ctr" rtl="1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JEFE DEL DEPTO. DE CONTABILIDAD</a:t>
          </a: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361084</xdr:colOff>
      <xdr:row>74</xdr:row>
      <xdr:rowOff>160059</xdr:rowOff>
    </xdr:from>
    <xdr:to>
      <xdr:col>9</xdr:col>
      <xdr:colOff>47820</xdr:colOff>
      <xdr:row>80</xdr:row>
      <xdr:rowOff>85540</xdr:rowOff>
    </xdr:to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5142634" y="15647709"/>
          <a:ext cx="2163236" cy="1163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800" b="1" i="0">
              <a:effectLst/>
              <a:latin typeface="+mn-lt"/>
              <a:ea typeface="+mn-ea"/>
              <a:cs typeface="+mn-cs"/>
            </a:rPr>
            <a:t>Aprobado</a:t>
          </a:r>
          <a:r>
            <a:rPr lang="es-MX" sz="800" b="1" i="0" baseline="0">
              <a:effectLst/>
              <a:latin typeface="+mn-lt"/>
              <a:ea typeface="+mn-ea"/>
              <a:cs typeface="+mn-cs"/>
            </a:rPr>
            <a:t> por</a:t>
          </a:r>
          <a:endParaRPr lang="es-MX" sz="800">
            <a:effectLst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____________________________________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L.C.</a:t>
          </a: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 HILARIO SOLIS CERVANTES</a:t>
          </a:r>
        </a:p>
        <a:p>
          <a:pPr algn="ctr" rtl="1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DIRECTOR DE ADMINISTRACIÓN Y FINANZAS</a:t>
          </a: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"/>
  <sheetViews>
    <sheetView tabSelected="1" topLeftCell="A61" workbookViewId="0">
      <selection activeCell="N72" sqref="N72"/>
    </sheetView>
  </sheetViews>
  <sheetFormatPr baseColWidth="10" defaultColWidth="9.140625" defaultRowHeight="15" x14ac:dyDescent="0.25"/>
  <cols>
    <col min="1" max="1" width="3.42578125" customWidth="1"/>
    <col min="2" max="2" width="44.140625" customWidth="1"/>
    <col min="3" max="3" width="13.42578125" customWidth="1"/>
    <col min="4" max="4" width="9" customWidth="1"/>
    <col min="5" max="5" width="1.7109375" customWidth="1"/>
    <col min="6" max="6" width="13" customWidth="1"/>
    <col min="7" max="7" width="8.140625" customWidth="1"/>
    <col min="8" max="8" width="1.42578125" customWidth="1"/>
    <col min="9" max="9" width="14.5703125" customWidth="1"/>
    <col min="10" max="10" width="9.42578125" customWidth="1"/>
  </cols>
  <sheetData>
    <row r="1" spans="1:10" ht="16.5" x14ac:dyDescent="0.3">
      <c r="A1" s="2"/>
      <c r="B1" s="1"/>
      <c r="C1" s="1"/>
      <c r="D1" s="1"/>
      <c r="E1" s="1"/>
      <c r="F1" s="1"/>
      <c r="G1" s="1"/>
      <c r="H1" s="1"/>
      <c r="I1" s="1"/>
      <c r="J1" s="1"/>
    </row>
    <row r="2" spans="1:10" ht="16.5" x14ac:dyDescent="0.3">
      <c r="A2" s="52" t="s">
        <v>49</v>
      </c>
      <c r="B2" s="53"/>
      <c r="C2" s="53"/>
      <c r="D2" s="53"/>
      <c r="E2" s="53"/>
      <c r="F2" s="53"/>
      <c r="G2" s="53"/>
      <c r="H2" s="53"/>
      <c r="I2" s="53"/>
      <c r="J2" s="54"/>
    </row>
    <row r="3" spans="1:10" ht="16.5" x14ac:dyDescent="0.3">
      <c r="A3" s="49" t="s">
        <v>50</v>
      </c>
      <c r="B3" s="50"/>
      <c r="C3" s="50"/>
      <c r="D3" s="50"/>
      <c r="E3" s="50"/>
      <c r="F3" s="50"/>
      <c r="G3" s="50"/>
      <c r="H3" s="50"/>
      <c r="I3" s="50"/>
      <c r="J3" s="51"/>
    </row>
    <row r="4" spans="1:10" ht="16.5" x14ac:dyDescent="0.3">
      <c r="A4" s="55" t="s">
        <v>51</v>
      </c>
      <c r="B4" s="56"/>
      <c r="C4" s="56"/>
      <c r="D4" s="56"/>
      <c r="E4" s="56"/>
      <c r="F4" s="56"/>
      <c r="G4" s="56"/>
      <c r="H4" s="56"/>
      <c r="I4" s="56"/>
      <c r="J4" s="57"/>
    </row>
    <row r="5" spans="1:10" ht="16.5" x14ac:dyDescent="0.25">
      <c r="A5" s="58" t="s">
        <v>0</v>
      </c>
      <c r="B5" s="58"/>
      <c r="C5" s="58">
        <v>2022</v>
      </c>
      <c r="D5" s="58"/>
      <c r="E5" s="3"/>
      <c r="F5" s="59">
        <v>2021</v>
      </c>
      <c r="G5" s="59"/>
      <c r="H5" s="3"/>
      <c r="I5" s="58" t="s">
        <v>1</v>
      </c>
      <c r="J5" s="58"/>
    </row>
    <row r="6" spans="1:10" ht="16.5" x14ac:dyDescent="0.25">
      <c r="A6" s="58"/>
      <c r="B6" s="58"/>
      <c r="C6" s="3" t="s">
        <v>2</v>
      </c>
      <c r="D6" s="3" t="s">
        <v>3</v>
      </c>
      <c r="E6" s="3"/>
      <c r="F6" s="3" t="s">
        <v>2</v>
      </c>
      <c r="G6" s="3" t="s">
        <v>3</v>
      </c>
      <c r="H6" s="3"/>
      <c r="I6" s="3" t="s">
        <v>2</v>
      </c>
      <c r="J6" s="3" t="s">
        <v>3</v>
      </c>
    </row>
    <row r="7" spans="1:10" x14ac:dyDescent="0.25">
      <c r="A7" s="45"/>
      <c r="B7" s="46"/>
      <c r="C7" s="46"/>
      <c r="D7" s="46"/>
      <c r="E7" s="46"/>
      <c r="F7" s="46"/>
      <c r="G7" s="46"/>
      <c r="H7" s="46"/>
      <c r="I7" s="46"/>
      <c r="J7" s="47"/>
    </row>
    <row r="8" spans="1:10" ht="16.5" x14ac:dyDescent="0.3">
      <c r="A8" s="4" t="s">
        <v>4</v>
      </c>
      <c r="B8" s="5"/>
      <c r="C8" s="6"/>
      <c r="D8" s="7"/>
      <c r="E8" s="8"/>
      <c r="F8" s="33"/>
      <c r="G8" s="34"/>
      <c r="H8" s="11"/>
      <c r="I8" s="9"/>
      <c r="J8" s="10"/>
    </row>
    <row r="9" spans="1:10" ht="16.5" x14ac:dyDescent="0.3">
      <c r="A9" s="12" t="s">
        <v>5</v>
      </c>
      <c r="B9" s="13"/>
      <c r="C9" s="14">
        <f>+C16</f>
        <v>4009751</v>
      </c>
      <c r="D9" s="15">
        <f>C9/C37*100%</f>
        <v>9.0366115160981697E-2</v>
      </c>
      <c r="E9" s="16"/>
      <c r="F9" s="35">
        <f>+F16</f>
        <v>9384640.1999999993</v>
      </c>
      <c r="G9" s="36">
        <f>F9/F37*100%</f>
        <v>0.10078315541229513</v>
      </c>
      <c r="H9" s="16"/>
      <c r="I9" s="14">
        <f>+SUM(C9-F9)</f>
        <v>-5374889.1999999993</v>
      </c>
      <c r="J9" s="15">
        <f>I9/I37*100%</f>
        <v>0.11026575168794013</v>
      </c>
    </row>
    <row r="10" spans="1:10" ht="16.5" x14ac:dyDescent="0.3">
      <c r="A10" s="13"/>
      <c r="B10" s="17" t="s">
        <v>6</v>
      </c>
      <c r="C10" s="18"/>
      <c r="D10" s="19"/>
      <c r="E10" s="16"/>
      <c r="F10" s="37"/>
      <c r="G10" s="38"/>
      <c r="H10" s="16"/>
      <c r="I10" s="18"/>
      <c r="J10" s="19"/>
    </row>
    <row r="11" spans="1:10" ht="16.5" x14ac:dyDescent="0.3">
      <c r="A11" s="13"/>
      <c r="B11" s="17" t="s">
        <v>7</v>
      </c>
      <c r="C11" s="18"/>
      <c r="D11" s="19"/>
      <c r="E11" s="16"/>
      <c r="F11" s="37"/>
      <c r="G11" s="38"/>
      <c r="H11" s="16"/>
      <c r="I11" s="18"/>
      <c r="J11" s="19"/>
    </row>
    <row r="12" spans="1:10" ht="16.5" x14ac:dyDescent="0.3">
      <c r="A12" s="13"/>
      <c r="B12" s="17" t="s">
        <v>8</v>
      </c>
      <c r="C12" s="18"/>
      <c r="D12" s="19"/>
      <c r="E12" s="16"/>
      <c r="F12" s="37"/>
      <c r="G12" s="38"/>
      <c r="H12" s="16"/>
      <c r="I12" s="18"/>
      <c r="J12" s="19"/>
    </row>
    <row r="13" spans="1:10" ht="16.5" x14ac:dyDescent="0.3">
      <c r="A13" s="13"/>
      <c r="B13" s="17" t="s">
        <v>9</v>
      </c>
      <c r="C13" s="18"/>
      <c r="D13" s="19"/>
      <c r="E13" s="16"/>
      <c r="F13" s="37"/>
      <c r="G13" s="38"/>
      <c r="H13" s="16"/>
      <c r="I13" s="18"/>
      <c r="J13" s="19"/>
    </row>
    <row r="14" spans="1:10" ht="16.5" x14ac:dyDescent="0.3">
      <c r="A14" s="13"/>
      <c r="B14" s="17" t="s">
        <v>10</v>
      </c>
      <c r="C14" s="18"/>
      <c r="D14" s="19"/>
      <c r="E14" s="16"/>
      <c r="F14" s="37"/>
      <c r="G14" s="38"/>
      <c r="H14" s="16"/>
      <c r="I14" s="18"/>
      <c r="J14" s="19"/>
    </row>
    <row r="15" spans="1:10" ht="16.5" x14ac:dyDescent="0.3">
      <c r="A15" s="13"/>
      <c r="B15" s="17" t="s">
        <v>11</v>
      </c>
      <c r="C15" s="18"/>
      <c r="D15" s="19"/>
      <c r="E15" s="16"/>
      <c r="F15" s="37"/>
      <c r="G15" s="38"/>
      <c r="H15" s="16"/>
      <c r="I15" s="18"/>
      <c r="J15" s="19"/>
    </row>
    <row r="16" spans="1:10" ht="16.5" x14ac:dyDescent="0.3">
      <c r="A16" s="13"/>
      <c r="B16" s="17" t="s">
        <v>12</v>
      </c>
      <c r="C16" s="18">
        <v>4009751</v>
      </c>
      <c r="D16" s="19"/>
      <c r="E16" s="16"/>
      <c r="F16" s="37">
        <v>9384640.1999999993</v>
      </c>
      <c r="G16" s="38"/>
      <c r="H16" s="16"/>
      <c r="I16" s="18">
        <f>+C16-F16</f>
        <v>-5374889.1999999993</v>
      </c>
      <c r="J16" s="19"/>
    </row>
    <row r="17" spans="1:10" ht="16.5" x14ac:dyDescent="0.3">
      <c r="A17" s="13"/>
      <c r="B17" s="20"/>
      <c r="C17" s="21"/>
      <c r="D17" s="19"/>
      <c r="E17" s="16"/>
      <c r="F17" s="39"/>
      <c r="G17" s="38"/>
      <c r="H17" s="16"/>
      <c r="I17" s="21"/>
      <c r="J17" s="19"/>
    </row>
    <row r="18" spans="1:10" ht="16.5" x14ac:dyDescent="0.3">
      <c r="A18" s="22" t="s">
        <v>13</v>
      </c>
      <c r="B18" s="16"/>
      <c r="C18" s="14">
        <f>SUM(C20:C21)</f>
        <v>40335836.549999997</v>
      </c>
      <c r="D18" s="15">
        <f>C18/C37*100%</f>
        <v>0.90903221940510381</v>
      </c>
      <c r="E18" s="16"/>
      <c r="F18" s="35">
        <f>+F20+F21</f>
        <v>83730294.150000006</v>
      </c>
      <c r="G18" s="36">
        <f>F18/F37*100%</f>
        <v>0.89919305036719865</v>
      </c>
      <c r="H18" s="16"/>
      <c r="I18" s="14">
        <f>+I20+I21</f>
        <v>-43394457.599999994</v>
      </c>
      <c r="J18" s="15">
        <f>I18/I37*100%</f>
        <v>0.89023648828973934</v>
      </c>
    </row>
    <row r="19" spans="1:10" ht="16.5" x14ac:dyDescent="0.3">
      <c r="A19" s="23"/>
      <c r="B19" s="24" t="s">
        <v>14</v>
      </c>
      <c r="C19" s="21"/>
      <c r="D19" s="19"/>
      <c r="E19" s="16"/>
      <c r="F19" s="39"/>
      <c r="G19" s="38"/>
      <c r="H19" s="16"/>
      <c r="I19" s="21"/>
      <c r="J19" s="19"/>
    </row>
    <row r="20" spans="1:10" ht="16.5" x14ac:dyDescent="0.3">
      <c r="A20" s="23"/>
      <c r="B20" s="24" t="s">
        <v>48</v>
      </c>
      <c r="C20" s="18">
        <v>20141791.550000001</v>
      </c>
      <c r="D20" s="19"/>
      <c r="E20" s="16"/>
      <c r="F20" s="37">
        <v>42986695.149999999</v>
      </c>
      <c r="G20" s="38"/>
      <c r="H20" s="44"/>
      <c r="I20" s="37">
        <f>+C20-F20</f>
        <v>-22844903.599999998</v>
      </c>
      <c r="J20" s="19"/>
    </row>
    <row r="21" spans="1:10" ht="16.5" x14ac:dyDescent="0.3">
      <c r="A21" s="23"/>
      <c r="B21" s="24" t="s">
        <v>47</v>
      </c>
      <c r="C21" s="18">
        <v>20194045</v>
      </c>
      <c r="D21" s="19"/>
      <c r="E21" s="16"/>
      <c r="F21" s="37">
        <v>40743599</v>
      </c>
      <c r="G21" s="38"/>
      <c r="H21" s="44"/>
      <c r="I21" s="37">
        <f>+C21-F21</f>
        <v>-20549554</v>
      </c>
      <c r="J21" s="19"/>
    </row>
    <row r="22" spans="1:10" ht="16.5" x14ac:dyDescent="0.3">
      <c r="A22" s="23"/>
      <c r="B22" s="25" t="s">
        <v>15</v>
      </c>
      <c r="C22" s="21"/>
      <c r="D22" s="19"/>
      <c r="E22" s="16"/>
      <c r="F22" s="39"/>
      <c r="G22" s="38"/>
      <c r="H22" s="16"/>
      <c r="I22" s="21"/>
      <c r="J22" s="19"/>
    </row>
    <row r="23" spans="1:10" ht="16.5" x14ac:dyDescent="0.3">
      <c r="A23" s="23"/>
      <c r="B23" s="24" t="s">
        <v>7</v>
      </c>
      <c r="C23" s="21"/>
      <c r="D23" s="19"/>
      <c r="E23" s="16"/>
      <c r="F23" s="39"/>
      <c r="G23" s="38"/>
      <c r="H23" s="16"/>
      <c r="I23" s="21"/>
      <c r="J23" s="19"/>
    </row>
    <row r="24" spans="1:10" ht="16.5" x14ac:dyDescent="0.3">
      <c r="A24" s="23"/>
      <c r="B24" s="16"/>
      <c r="C24" s="21"/>
      <c r="D24" s="19"/>
      <c r="E24" s="16"/>
      <c r="F24" s="39"/>
      <c r="G24" s="38"/>
      <c r="H24" s="16"/>
      <c r="I24" s="21"/>
      <c r="J24" s="19"/>
    </row>
    <row r="25" spans="1:10" ht="16.5" x14ac:dyDescent="0.3">
      <c r="A25" s="22" t="s">
        <v>16</v>
      </c>
      <c r="B25" s="16"/>
      <c r="C25" s="14">
        <f>+C26</f>
        <v>26697.27</v>
      </c>
      <c r="D25" s="19"/>
      <c r="E25" s="16"/>
      <c r="F25" s="35">
        <f>+F26</f>
        <v>2215.65</v>
      </c>
      <c r="G25" s="38"/>
      <c r="H25" s="16"/>
      <c r="I25" s="14">
        <f>+I26</f>
        <v>24481.62</v>
      </c>
      <c r="J25" s="19"/>
    </row>
    <row r="26" spans="1:10" ht="16.5" x14ac:dyDescent="0.3">
      <c r="A26" s="23"/>
      <c r="B26" s="24" t="s">
        <v>17</v>
      </c>
      <c r="C26" s="18">
        <f>26677.54+19.73</f>
        <v>26697.27</v>
      </c>
      <c r="D26" s="15">
        <f>C26/C37*100%</f>
        <v>6.0166543391443057E-4</v>
      </c>
      <c r="E26" s="16"/>
      <c r="F26" s="37">
        <f>2111.53+104.12</f>
        <v>2215.65</v>
      </c>
      <c r="G26" s="36">
        <f>F26/F37*100%</f>
        <v>2.3794220506104403E-5</v>
      </c>
      <c r="H26" s="16"/>
      <c r="I26" s="18">
        <f>+C26-F26</f>
        <v>24481.62</v>
      </c>
      <c r="J26" s="15">
        <f>I26/I37*100%</f>
        <v>-5.0223997767963465E-4</v>
      </c>
    </row>
    <row r="27" spans="1:10" ht="16.5" x14ac:dyDescent="0.3">
      <c r="A27" s="23"/>
      <c r="B27" s="24"/>
      <c r="C27" s="21"/>
      <c r="D27" s="19"/>
      <c r="E27" s="16"/>
      <c r="F27" s="39"/>
      <c r="G27" s="38"/>
      <c r="H27" s="16"/>
      <c r="I27" s="21"/>
      <c r="J27" s="19"/>
    </row>
    <row r="28" spans="1:10" ht="16.5" x14ac:dyDescent="0.3">
      <c r="A28" s="22" t="s">
        <v>18</v>
      </c>
      <c r="B28" s="16"/>
      <c r="C28" s="21"/>
      <c r="D28" s="19"/>
      <c r="E28" s="16"/>
      <c r="F28" s="39"/>
      <c r="G28" s="38"/>
      <c r="H28" s="16"/>
      <c r="I28" s="21"/>
      <c r="J28" s="19"/>
    </row>
    <row r="29" spans="1:10" ht="16.5" x14ac:dyDescent="0.3">
      <c r="A29" s="23"/>
      <c r="B29" s="24"/>
      <c r="C29" s="21"/>
      <c r="D29" s="19"/>
      <c r="E29" s="16"/>
      <c r="F29" s="39"/>
      <c r="G29" s="38"/>
      <c r="H29" s="16"/>
      <c r="I29" s="21"/>
      <c r="J29" s="19"/>
    </row>
    <row r="30" spans="1:10" ht="16.5" x14ac:dyDescent="0.3">
      <c r="A30" s="22" t="s">
        <v>19</v>
      </c>
      <c r="B30" s="16"/>
      <c r="C30" s="21"/>
      <c r="D30" s="19"/>
      <c r="E30" s="16"/>
      <c r="F30" s="39"/>
      <c r="G30" s="38"/>
      <c r="H30" s="16"/>
      <c r="I30" s="21"/>
      <c r="J30" s="19"/>
    </row>
    <row r="31" spans="1:10" ht="16.5" x14ac:dyDescent="0.3">
      <c r="A31" s="23"/>
      <c r="B31" s="16"/>
      <c r="C31" s="21"/>
      <c r="D31" s="19"/>
      <c r="E31" s="16"/>
      <c r="F31" s="39"/>
      <c r="G31" s="38"/>
      <c r="H31" s="16"/>
      <c r="I31" s="21"/>
      <c r="J31" s="19"/>
    </row>
    <row r="32" spans="1:10" ht="16.5" x14ac:dyDescent="0.3">
      <c r="A32" s="26" t="s">
        <v>20</v>
      </c>
      <c r="B32" s="16"/>
      <c r="C32" s="21"/>
      <c r="D32" s="19"/>
      <c r="E32" s="16"/>
      <c r="F32" s="39"/>
      <c r="G32" s="38"/>
      <c r="H32" s="16"/>
      <c r="I32" s="21"/>
      <c r="J32" s="19"/>
    </row>
    <row r="33" spans="1:10" ht="16.5" x14ac:dyDescent="0.3">
      <c r="A33" s="23"/>
      <c r="B33" s="16"/>
      <c r="C33" s="21"/>
      <c r="D33" s="19"/>
      <c r="E33" s="16"/>
      <c r="F33" s="39"/>
      <c r="G33" s="38"/>
      <c r="H33" s="16"/>
      <c r="I33" s="21"/>
      <c r="J33" s="19"/>
    </row>
    <row r="34" spans="1:10" ht="16.5" x14ac:dyDescent="0.3">
      <c r="A34" s="22" t="s">
        <v>21</v>
      </c>
      <c r="B34" s="16"/>
      <c r="C34" s="21"/>
      <c r="D34" s="19"/>
      <c r="E34" s="16"/>
      <c r="F34" s="39"/>
      <c r="G34" s="38"/>
      <c r="H34" s="16"/>
      <c r="I34" s="21"/>
      <c r="J34" s="19"/>
    </row>
    <row r="35" spans="1:10" ht="16.5" x14ac:dyDescent="0.3">
      <c r="A35" s="23"/>
      <c r="B35" s="24" t="s">
        <v>22</v>
      </c>
      <c r="C35" s="21"/>
      <c r="D35" s="19"/>
      <c r="E35" s="16"/>
      <c r="F35" s="39"/>
      <c r="G35" s="38"/>
      <c r="H35" s="16"/>
      <c r="I35" s="21"/>
      <c r="J35" s="19"/>
    </row>
    <row r="36" spans="1:10" ht="16.5" x14ac:dyDescent="0.3">
      <c r="A36" s="23"/>
      <c r="B36" s="16"/>
      <c r="C36" s="21"/>
      <c r="D36" s="19"/>
      <c r="E36" s="16"/>
      <c r="F36" s="39"/>
      <c r="G36" s="38"/>
      <c r="H36" s="16"/>
      <c r="I36" s="21"/>
      <c r="J36" s="19"/>
    </row>
    <row r="37" spans="1:10" ht="16.5" x14ac:dyDescent="0.3">
      <c r="A37" s="22" t="s">
        <v>23</v>
      </c>
      <c r="B37" s="16"/>
      <c r="C37" s="14">
        <f>+C9+C18+C25+C28+C30+C32-C34</f>
        <v>44372284.82</v>
      </c>
      <c r="D37" s="27">
        <f>+D26+D18+D9</f>
        <v>0.99999999999999989</v>
      </c>
      <c r="E37" s="16"/>
      <c r="F37" s="35">
        <f>SUM(F9,F18,F25)</f>
        <v>93117150.000000015</v>
      </c>
      <c r="G37" s="40">
        <f>+G26+G18+G9</f>
        <v>0.99999999999999989</v>
      </c>
      <c r="H37" s="16"/>
      <c r="I37" s="14">
        <f>+I9+I18+I25+I28+I30+I32-I34</f>
        <v>-48744865.18</v>
      </c>
      <c r="J37" s="27">
        <f>+J26+J18+J9</f>
        <v>0.99999999999999989</v>
      </c>
    </row>
    <row r="38" spans="1:10" ht="16.5" x14ac:dyDescent="0.3">
      <c r="A38" s="23"/>
      <c r="B38" s="24"/>
      <c r="C38" s="21"/>
      <c r="D38" s="19"/>
      <c r="E38" s="16"/>
      <c r="F38" s="39"/>
      <c r="G38" s="38"/>
      <c r="H38" s="16"/>
      <c r="I38" s="21"/>
      <c r="J38" s="19"/>
    </row>
    <row r="39" spans="1:10" ht="16.5" x14ac:dyDescent="0.3">
      <c r="A39" s="26" t="s">
        <v>24</v>
      </c>
      <c r="B39" s="16"/>
      <c r="C39" s="21"/>
      <c r="D39" s="19"/>
      <c r="E39" s="16"/>
      <c r="F39" s="39"/>
      <c r="G39" s="38"/>
      <c r="H39" s="16"/>
      <c r="I39" s="21"/>
      <c r="J39" s="19"/>
    </row>
    <row r="40" spans="1:10" ht="16.5" x14ac:dyDescent="0.3">
      <c r="A40" s="22" t="s">
        <v>25</v>
      </c>
      <c r="B40" s="16"/>
      <c r="C40" s="14">
        <f>+C41+C42+C43</f>
        <v>39750578.339999996</v>
      </c>
      <c r="D40" s="27">
        <f>+D41+D42+D43</f>
        <v>1.0000000000000002</v>
      </c>
      <c r="E40" s="16"/>
      <c r="F40" s="35">
        <f>SUM(F41:F43)</f>
        <v>93543887.599999994</v>
      </c>
      <c r="G40" s="40">
        <f>+G41+G42+G43</f>
        <v>1</v>
      </c>
      <c r="H40" s="16"/>
      <c r="I40" s="14">
        <f>+I41+I42+I43</f>
        <v>-53793309.25999999</v>
      </c>
      <c r="J40" s="27">
        <f>+J41+J42+J43</f>
        <v>1</v>
      </c>
    </row>
    <row r="41" spans="1:10" ht="16.5" x14ac:dyDescent="0.3">
      <c r="A41" s="23"/>
      <c r="B41" s="24" t="s">
        <v>26</v>
      </c>
      <c r="C41" s="18">
        <v>32208547.370000001</v>
      </c>
      <c r="D41" s="15">
        <f>+C41/C69</f>
        <v>0.81026613234427736</v>
      </c>
      <c r="E41" s="16"/>
      <c r="F41" s="37">
        <v>80200975.849999994</v>
      </c>
      <c r="G41" s="36">
        <f>+F41/F69</f>
        <v>0.85736201378485366</v>
      </c>
      <c r="H41" s="16"/>
      <c r="I41" s="18">
        <f>+C41-F41</f>
        <v>-47992428.479999989</v>
      </c>
      <c r="J41" s="15">
        <f>+I41/I69</f>
        <v>0.89216352628609408</v>
      </c>
    </row>
    <row r="42" spans="1:10" ht="16.5" x14ac:dyDescent="0.3">
      <c r="A42" s="23"/>
      <c r="B42" s="24" t="s">
        <v>27</v>
      </c>
      <c r="C42" s="18">
        <v>2401150.8199999998</v>
      </c>
      <c r="D42" s="15">
        <f>+C42/C69</f>
        <v>6.0405431072276569E-2</v>
      </c>
      <c r="E42" s="16"/>
      <c r="F42" s="37">
        <v>4413137.9000000004</v>
      </c>
      <c r="G42" s="36">
        <f>+F42/F69</f>
        <v>4.717719151112125E-2</v>
      </c>
      <c r="H42" s="16"/>
      <c r="I42" s="18">
        <f>+C42-F42</f>
        <v>-2011987.0800000005</v>
      </c>
      <c r="J42" s="15">
        <f>+I42/I69</f>
        <v>3.7402180822812624E-2</v>
      </c>
    </row>
    <row r="43" spans="1:10" ht="16.5" x14ac:dyDescent="0.3">
      <c r="A43" s="23"/>
      <c r="B43" s="24" t="s">
        <v>28</v>
      </c>
      <c r="C43" s="18">
        <v>5140880.1500000004</v>
      </c>
      <c r="D43" s="15">
        <f>+C43/C69</f>
        <v>0.12932843658344623</v>
      </c>
      <c r="E43" s="16"/>
      <c r="F43" s="37">
        <v>8929773.8499999996</v>
      </c>
      <c r="G43" s="36">
        <f>+F43/F69</f>
        <v>9.5460794704025104E-2</v>
      </c>
      <c r="H43" s="16"/>
      <c r="I43" s="18">
        <f>+C43-F43</f>
        <v>-3788893.6999999993</v>
      </c>
      <c r="J43" s="15">
        <f>+I43/I69</f>
        <v>7.0434292891093278E-2</v>
      </c>
    </row>
    <row r="44" spans="1:10" ht="16.5" x14ac:dyDescent="0.3">
      <c r="A44" s="23"/>
      <c r="B44" s="16"/>
      <c r="C44" s="21"/>
      <c r="D44" s="19"/>
      <c r="E44" s="16"/>
      <c r="F44" s="39"/>
      <c r="G44" s="38"/>
      <c r="H44" s="16"/>
      <c r="I44" s="21"/>
      <c r="J44" s="19"/>
    </row>
    <row r="45" spans="1:10" ht="16.5" x14ac:dyDescent="0.3">
      <c r="A45" s="22" t="s">
        <v>29</v>
      </c>
      <c r="B45" s="16"/>
      <c r="C45" s="21"/>
      <c r="D45" s="19"/>
      <c r="E45" s="16"/>
      <c r="F45" s="39"/>
      <c r="G45" s="38"/>
      <c r="H45" s="16"/>
      <c r="I45" s="21"/>
      <c r="J45" s="19"/>
    </row>
    <row r="46" spans="1:10" ht="16.5" x14ac:dyDescent="0.3">
      <c r="A46" s="23"/>
      <c r="B46" s="24" t="s">
        <v>30</v>
      </c>
      <c r="C46" s="21"/>
      <c r="D46" s="19"/>
      <c r="E46" s="16"/>
      <c r="F46" s="39"/>
      <c r="G46" s="38"/>
      <c r="H46" s="16"/>
      <c r="I46" s="21"/>
      <c r="J46" s="19"/>
    </row>
    <row r="47" spans="1:10" ht="16.5" x14ac:dyDescent="0.3">
      <c r="A47" s="23"/>
      <c r="B47" s="24" t="s">
        <v>31</v>
      </c>
      <c r="C47" s="21"/>
      <c r="D47" s="19"/>
      <c r="E47" s="16"/>
      <c r="F47" s="39"/>
      <c r="G47" s="38"/>
      <c r="H47" s="16"/>
      <c r="I47" s="21"/>
      <c r="J47" s="19"/>
    </row>
    <row r="48" spans="1:10" ht="16.5" x14ac:dyDescent="0.3">
      <c r="A48" s="23"/>
      <c r="B48" s="16"/>
      <c r="C48" s="21"/>
      <c r="D48" s="19"/>
      <c r="E48" s="16"/>
      <c r="F48" s="39"/>
      <c r="G48" s="38"/>
      <c r="H48" s="16"/>
      <c r="I48" s="21"/>
      <c r="J48" s="19"/>
    </row>
    <row r="49" spans="1:10" ht="16.5" x14ac:dyDescent="0.3">
      <c r="A49" s="22" t="s">
        <v>32</v>
      </c>
      <c r="B49" s="16"/>
      <c r="C49" s="21"/>
      <c r="D49" s="19"/>
      <c r="E49" s="16"/>
      <c r="F49" s="39"/>
      <c r="G49" s="38"/>
      <c r="H49" s="16"/>
      <c r="I49" s="21"/>
      <c r="J49" s="19"/>
    </row>
    <row r="50" spans="1:10" ht="16.5" x14ac:dyDescent="0.3">
      <c r="A50" s="23"/>
      <c r="B50" s="16"/>
      <c r="C50" s="21"/>
      <c r="D50" s="19"/>
      <c r="E50" s="16"/>
      <c r="F50" s="39"/>
      <c r="G50" s="38"/>
      <c r="H50" s="16"/>
      <c r="I50" s="21"/>
      <c r="J50" s="19"/>
    </row>
    <row r="51" spans="1:10" ht="16.5" x14ac:dyDescent="0.3">
      <c r="A51" s="22" t="s">
        <v>33</v>
      </c>
      <c r="B51" s="16"/>
      <c r="C51" s="21"/>
      <c r="D51" s="19"/>
      <c r="E51" s="16"/>
      <c r="F51" s="39"/>
      <c r="G51" s="38"/>
      <c r="H51" s="16"/>
      <c r="I51" s="21"/>
      <c r="J51" s="19"/>
    </row>
    <row r="52" spans="1:10" ht="16.5" x14ac:dyDescent="0.3">
      <c r="A52" s="23"/>
      <c r="B52" s="16"/>
      <c r="C52" s="21"/>
      <c r="D52" s="19"/>
      <c r="E52" s="16"/>
      <c r="F52" s="39"/>
      <c r="G52" s="38"/>
      <c r="H52" s="16"/>
      <c r="I52" s="21"/>
      <c r="J52" s="19"/>
    </row>
    <row r="53" spans="1:10" ht="16.5" x14ac:dyDescent="0.3">
      <c r="A53" s="22" t="s">
        <v>34</v>
      </c>
      <c r="B53" s="24"/>
      <c r="C53" s="21"/>
      <c r="D53" s="19"/>
      <c r="E53" s="16"/>
      <c r="F53" s="39"/>
      <c r="G53" s="38"/>
      <c r="H53" s="16"/>
      <c r="I53" s="21"/>
      <c r="J53" s="19"/>
    </row>
    <row r="54" spans="1:10" ht="16.5" x14ac:dyDescent="0.3">
      <c r="A54" s="26"/>
      <c r="B54" s="24" t="s">
        <v>35</v>
      </c>
      <c r="C54" s="21"/>
      <c r="D54" s="19"/>
      <c r="E54" s="16"/>
      <c r="F54" s="39"/>
      <c r="G54" s="38"/>
      <c r="H54" s="16"/>
      <c r="I54" s="21"/>
      <c r="J54" s="19"/>
    </row>
    <row r="55" spans="1:10" ht="16.5" x14ac:dyDescent="0.3">
      <c r="A55" s="26"/>
      <c r="B55" s="24" t="s">
        <v>36</v>
      </c>
      <c r="C55" s="21"/>
      <c r="D55" s="19"/>
      <c r="E55" s="16"/>
      <c r="F55" s="39"/>
      <c r="G55" s="38"/>
      <c r="H55" s="16"/>
      <c r="I55" s="21"/>
      <c r="J55" s="19"/>
    </row>
    <row r="56" spans="1:10" ht="16.5" x14ac:dyDescent="0.3">
      <c r="A56" s="23"/>
      <c r="B56" s="16"/>
      <c r="C56" s="21"/>
      <c r="D56" s="19"/>
      <c r="E56" s="16"/>
      <c r="F56" s="39"/>
      <c r="G56" s="38"/>
      <c r="H56" s="16"/>
      <c r="I56" s="21"/>
      <c r="J56" s="19"/>
    </row>
    <row r="57" spans="1:10" ht="16.5" x14ac:dyDescent="0.3">
      <c r="A57" s="22" t="s">
        <v>37</v>
      </c>
      <c r="B57" s="16"/>
      <c r="C57" s="21"/>
      <c r="D57" s="19"/>
      <c r="E57" s="16"/>
      <c r="F57" s="39"/>
      <c r="G57" s="38"/>
      <c r="H57" s="16"/>
      <c r="I57" s="21"/>
      <c r="J57" s="19"/>
    </row>
    <row r="58" spans="1:10" ht="16.5" x14ac:dyDescent="0.3">
      <c r="A58" s="23"/>
      <c r="B58" s="16"/>
      <c r="C58" s="21"/>
      <c r="D58" s="19"/>
      <c r="E58" s="16"/>
      <c r="F58" s="39"/>
      <c r="G58" s="38"/>
      <c r="H58" s="16"/>
      <c r="I58" s="21"/>
      <c r="J58" s="19"/>
    </row>
    <row r="59" spans="1:10" ht="16.5" x14ac:dyDescent="0.3">
      <c r="A59" s="22" t="s">
        <v>38</v>
      </c>
      <c r="B59" s="16"/>
      <c r="C59" s="21"/>
      <c r="D59" s="19"/>
      <c r="E59" s="16"/>
      <c r="F59" s="39"/>
      <c r="G59" s="38"/>
      <c r="H59" s="16"/>
      <c r="I59" s="21"/>
      <c r="J59" s="19"/>
    </row>
    <row r="60" spans="1:10" ht="16.5" x14ac:dyDescent="0.3">
      <c r="A60" s="23"/>
      <c r="B60" s="16"/>
      <c r="C60" s="21"/>
      <c r="D60" s="19"/>
      <c r="E60" s="16"/>
      <c r="F60" s="39"/>
      <c r="G60" s="38"/>
      <c r="H60" s="16"/>
      <c r="I60" s="21"/>
      <c r="J60" s="19"/>
    </row>
    <row r="61" spans="1:10" ht="16.5" x14ac:dyDescent="0.3">
      <c r="A61" s="22" t="s">
        <v>39</v>
      </c>
      <c r="B61" s="16"/>
      <c r="C61" s="21"/>
      <c r="D61" s="19"/>
      <c r="E61" s="16"/>
      <c r="F61" s="39"/>
      <c r="G61" s="38"/>
      <c r="H61" s="16"/>
      <c r="I61" s="21"/>
      <c r="J61" s="19"/>
    </row>
    <row r="62" spans="1:10" ht="16.5" x14ac:dyDescent="0.3">
      <c r="A62" s="23"/>
      <c r="B62" s="16"/>
      <c r="C62" s="21"/>
      <c r="D62" s="19"/>
      <c r="E62" s="16"/>
      <c r="F62" s="39"/>
      <c r="G62" s="38"/>
      <c r="H62" s="16"/>
      <c r="I62" s="21"/>
      <c r="J62" s="19"/>
    </row>
    <row r="63" spans="1:10" ht="16.5" x14ac:dyDescent="0.3">
      <c r="A63" s="22" t="s">
        <v>40</v>
      </c>
      <c r="B63" s="16"/>
      <c r="C63" s="21"/>
      <c r="D63" s="19"/>
      <c r="E63" s="16"/>
      <c r="F63" s="39"/>
      <c r="G63" s="38"/>
      <c r="H63" s="16"/>
      <c r="I63" s="21"/>
      <c r="J63" s="19"/>
    </row>
    <row r="64" spans="1:10" ht="16.5" x14ac:dyDescent="0.3">
      <c r="A64" s="23"/>
      <c r="B64" s="16"/>
      <c r="C64" s="21"/>
      <c r="D64" s="19"/>
      <c r="E64" s="16"/>
      <c r="F64" s="39"/>
      <c r="G64" s="38"/>
      <c r="H64" s="16"/>
      <c r="I64" s="21"/>
      <c r="J64" s="19"/>
    </row>
    <row r="65" spans="1:10" ht="16.5" x14ac:dyDescent="0.3">
      <c r="A65" s="22" t="s">
        <v>41</v>
      </c>
      <c r="B65" s="16"/>
      <c r="C65" s="21"/>
      <c r="D65" s="19"/>
      <c r="E65" s="16"/>
      <c r="F65" s="39"/>
      <c r="G65" s="38"/>
      <c r="H65" s="16"/>
      <c r="I65" s="21"/>
      <c r="J65" s="19"/>
    </row>
    <row r="66" spans="1:10" ht="16.5" x14ac:dyDescent="0.3">
      <c r="A66" s="23"/>
      <c r="B66" s="24" t="s">
        <v>42</v>
      </c>
      <c r="C66" s="21"/>
      <c r="D66" s="19"/>
      <c r="E66" s="16"/>
      <c r="F66" s="39"/>
      <c r="G66" s="38"/>
      <c r="H66" s="16"/>
      <c r="I66" s="21"/>
      <c r="J66" s="19"/>
    </row>
    <row r="67" spans="1:10" ht="16.5" x14ac:dyDescent="0.3">
      <c r="A67" s="23"/>
      <c r="B67" s="24" t="s">
        <v>43</v>
      </c>
      <c r="C67" s="21"/>
      <c r="D67" s="19"/>
      <c r="E67" s="16"/>
      <c r="F67" s="39"/>
      <c r="G67" s="38"/>
      <c r="H67" s="16"/>
      <c r="I67" s="18"/>
      <c r="J67" s="19"/>
    </row>
    <row r="68" spans="1:10" ht="16.5" x14ac:dyDescent="0.3">
      <c r="A68" s="23"/>
      <c r="B68" s="16"/>
      <c r="C68" s="21"/>
      <c r="D68" s="19"/>
      <c r="E68" s="16"/>
      <c r="F68" s="39"/>
      <c r="G68" s="38"/>
      <c r="H68" s="16"/>
      <c r="I68" s="21"/>
      <c r="J68" s="19"/>
    </row>
    <row r="69" spans="1:10" ht="16.5" x14ac:dyDescent="0.3">
      <c r="A69" s="22" t="s">
        <v>44</v>
      </c>
      <c r="B69" s="24"/>
      <c r="C69" s="14">
        <f>+C40</f>
        <v>39750578.339999996</v>
      </c>
      <c r="D69" s="28"/>
      <c r="E69" s="24"/>
      <c r="F69" s="35">
        <f>SUM(F40)</f>
        <v>93543887.599999994</v>
      </c>
      <c r="G69" s="41"/>
      <c r="H69" s="24"/>
      <c r="I69" s="14">
        <f>+I40</f>
        <v>-53793309.25999999</v>
      </c>
      <c r="J69" s="28"/>
    </row>
    <row r="70" spans="1:10" ht="16.5" x14ac:dyDescent="0.3">
      <c r="A70" s="22"/>
      <c r="B70" s="24"/>
      <c r="C70" s="21"/>
      <c r="D70" s="19"/>
      <c r="E70" s="16"/>
      <c r="F70" s="39"/>
      <c r="G70" s="38"/>
      <c r="H70" s="16"/>
      <c r="I70" s="21"/>
      <c r="J70" s="19"/>
    </row>
    <row r="71" spans="1:10" ht="16.5" x14ac:dyDescent="0.3">
      <c r="A71" s="22" t="s">
        <v>45</v>
      </c>
      <c r="B71" s="24"/>
      <c r="C71" s="29">
        <f>+C37-C69</f>
        <v>4621706.4800000042</v>
      </c>
      <c r="D71" s="30"/>
      <c r="E71" s="31"/>
      <c r="F71" s="42">
        <f>SUM(F37-F69)</f>
        <v>-426737.59999997914</v>
      </c>
      <c r="G71" s="43"/>
      <c r="H71" s="31"/>
      <c r="I71" s="29">
        <f>+C71+F71</f>
        <v>4194968.880000025</v>
      </c>
      <c r="J71" s="30"/>
    </row>
    <row r="72" spans="1:10" ht="16.5" x14ac:dyDescent="0.3">
      <c r="A72" s="32"/>
      <c r="B72" s="31"/>
      <c r="C72" s="31"/>
      <c r="D72" s="31"/>
      <c r="E72" s="31"/>
      <c r="F72" s="31"/>
      <c r="G72" s="31"/>
      <c r="H72" s="31"/>
      <c r="I72" s="31"/>
      <c r="J72" s="31"/>
    </row>
    <row r="73" spans="1:10" ht="16.5" x14ac:dyDescent="0.3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6.5" x14ac:dyDescent="0.25">
      <c r="A74" s="48" t="s">
        <v>46</v>
      </c>
      <c r="B74" s="48"/>
      <c r="C74" s="48"/>
      <c r="D74" s="48"/>
      <c r="E74" s="48"/>
      <c r="F74" s="48"/>
      <c r="G74" s="48"/>
      <c r="H74" s="48"/>
      <c r="I74" s="48"/>
      <c r="J74" s="48"/>
    </row>
    <row r="75" spans="1:10" ht="16.5" x14ac:dyDescent="0.3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6.5" x14ac:dyDescent="0.3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6.5" x14ac:dyDescent="0.3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6.5" x14ac:dyDescent="0.3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6.5" x14ac:dyDescent="0.3">
      <c r="A79" s="1"/>
      <c r="B79" s="1"/>
      <c r="C79" s="1"/>
      <c r="D79" s="1"/>
      <c r="E79" s="1"/>
      <c r="F79" s="1"/>
      <c r="G79" s="1"/>
      <c r="H79" s="1"/>
      <c r="I79" s="1"/>
      <c r="J79" s="1"/>
    </row>
  </sheetData>
  <mergeCells count="9">
    <mergeCell ref="A7:J7"/>
    <mergeCell ref="A74:J74"/>
    <mergeCell ref="A3:J3"/>
    <mergeCell ref="A2:J2"/>
    <mergeCell ref="A4:J4"/>
    <mergeCell ref="A5:B6"/>
    <mergeCell ref="C5:D5"/>
    <mergeCell ref="F5:G5"/>
    <mergeCell ref="I5:J5"/>
  </mergeCells>
  <pageMargins left="1.1023622047244095" right="0.51181102362204722" top="0.35433070866141736" bottom="0.35433070866141736" header="0.31496062992125984" footer="0.31496062992125984"/>
  <pageSetup scale="58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2022-07-22T19:40:13Z</dcterms:modified>
</cp:coreProperties>
</file>