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73" i="1" l="1"/>
  <c r="C72" i="1"/>
  <c r="G34" i="1" l="1"/>
  <c r="C54" i="1" l="1"/>
  <c r="C49" i="1"/>
  <c r="C8" i="1" l="1"/>
  <c r="C15" i="1"/>
  <c r="I22" i="1"/>
  <c r="H58" i="1" l="1"/>
  <c r="G58" i="1"/>
  <c r="H34" i="1"/>
  <c r="D15" i="1"/>
  <c r="H62" i="1" l="1"/>
  <c r="G62" i="1"/>
  <c r="D22" i="1" l="1"/>
  <c r="D8" i="1"/>
  <c r="J68" i="1"/>
  <c r="C22" i="1" l="1"/>
  <c r="J24" i="1"/>
  <c r="J60" i="1" l="1"/>
  <c r="G55" i="1"/>
  <c r="D34" i="1"/>
  <c r="D48" i="1"/>
  <c r="C48" i="1" l="1"/>
  <c r="C34" i="1"/>
  <c r="H55" i="1" l="1"/>
  <c r="D72" i="1"/>
  <c r="D73" i="1" s="1"/>
  <c r="H72" i="1" l="1"/>
  <c r="H73" i="1" l="1"/>
  <c r="G72" i="1"/>
  <c r="G73" i="1" l="1"/>
</calcChain>
</file>

<file path=xl/sharedStrings.xml><?xml version="1.0" encoding="utf-8"?>
<sst xmlns="http://schemas.openxmlformats.org/spreadsheetml/2006/main" count="127" uniqueCount="118">
  <si>
    <t>Estado de Situación Financiera</t>
  </si>
  <si>
    <t>ACTIVO</t>
  </si>
  <si>
    <t>PASIVO</t>
  </si>
  <si>
    <t>ACTIVO CIRCULANTE</t>
  </si>
  <si>
    <t>PASIVO CIRCULANTE</t>
  </si>
  <si>
    <t>Efectivo y Equivalentes de Efectivo</t>
  </si>
  <si>
    <t>Cuentas por Pagar a Corto Plazo</t>
  </si>
  <si>
    <t>Efectivo</t>
  </si>
  <si>
    <t>Servicios Personales</t>
  </si>
  <si>
    <t>Bancos/Tesorería</t>
  </si>
  <si>
    <t>Proveedores</t>
  </si>
  <si>
    <t>Bancos/Dependencias y otros</t>
  </si>
  <si>
    <t>Subsidios, Participaciones y Aportaciones</t>
  </si>
  <si>
    <t>Inversiones Temporales (Hasta 3 meses)</t>
  </si>
  <si>
    <t>Contratistas</t>
  </si>
  <si>
    <t>Fondos con Afectación Específica</t>
  </si>
  <si>
    <t>Transferencias Otorgadas</t>
  </si>
  <si>
    <t>Depósitos de Fondos de Terceros</t>
  </si>
  <si>
    <t>Intereses y Comisiones</t>
  </si>
  <si>
    <t>Efectivo o Equivalentes de Efectivo a Recibir</t>
  </si>
  <si>
    <t>Retenciones y Contribuciones</t>
  </si>
  <si>
    <t>Inversiones Financieras</t>
  </si>
  <si>
    <t>Devoluciones de Contribuciones</t>
  </si>
  <si>
    <t>Cuentas por Cobrar</t>
  </si>
  <si>
    <t>Documentos por Pagar a Corto Plazo</t>
  </si>
  <si>
    <t>Deudores Diversos</t>
  </si>
  <si>
    <t>Contribuciones por Recuperar</t>
  </si>
  <si>
    <t>Porción a Corto Plazo de la Deuda Pública a Largo Plazo</t>
  </si>
  <si>
    <t>Deudores por Anticipos de Tesorería</t>
  </si>
  <si>
    <t>Deuda Pública Interna</t>
  </si>
  <si>
    <t>Prestamos Otorgados a Corto Plazo</t>
  </si>
  <si>
    <t>Deuda Pública Externa</t>
  </si>
  <si>
    <t>Bienes o Servicios a Recibir</t>
  </si>
  <si>
    <t>Arrendamiento Financiero</t>
  </si>
  <si>
    <t>Anticipos a Corto Plazo</t>
  </si>
  <si>
    <t>Títulos y Valores a Corto Plazo</t>
  </si>
  <si>
    <t>Inventarios</t>
  </si>
  <si>
    <t>Inventario de Mercancías para la Reventa</t>
  </si>
  <si>
    <t>Inventarios de Mercancías Terminadas</t>
  </si>
  <si>
    <t xml:space="preserve">Fondos y Bienes de Terceros en Administración y/o </t>
  </si>
  <si>
    <t>Inventarios de Mercancías en Proceso de Elaboración</t>
  </si>
  <si>
    <t>en Garantía a Corto Plazo</t>
  </si>
  <si>
    <t>Mercancías en Tránsito</t>
  </si>
  <si>
    <t>Pasivos Diferidos a Corto Plazo</t>
  </si>
  <si>
    <t>Ingreso  Cobrados por Adelantado</t>
  </si>
  <si>
    <t>Almacén</t>
  </si>
  <si>
    <t>Intereses Cobrados por Adelantado</t>
  </si>
  <si>
    <t>Almacén de Materiales y Suministros de Consumo</t>
  </si>
  <si>
    <t>Provisiones a Corto Plazo</t>
  </si>
  <si>
    <t>Otros Activos Circulantes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</si>
  <si>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</si>
  <si>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</si>
  <si>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</si>
  <si>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</si>
  <si>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</si>
  <si>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Efectivo o Equivalentes a Recibir en el Largo Plazo</t>
  </si>
  <si>
    <t>Cuentas por Pagar a Largo Plazo</t>
  </si>
  <si>
    <t>Documentos por Cobrar</t>
  </si>
  <si>
    <t>Documentos por Pagar</t>
  </si>
  <si>
    <t>Contribuciones</t>
  </si>
  <si>
    <t>Documentos Comerciales</t>
  </si>
  <si>
    <t>Préstamos Otorgados</t>
  </si>
  <si>
    <t>Documentos con Contratistas</t>
  </si>
  <si>
    <t>Bienes Inmuebles</t>
  </si>
  <si>
    <t>Deuda Pública a Largo Plazo</t>
  </si>
  <si>
    <t>Terrenos</t>
  </si>
  <si>
    <t>Edificios</t>
  </si>
  <si>
    <t>Infraestructura</t>
  </si>
  <si>
    <t>Construcciones en Proceso (Obra Pública)</t>
  </si>
  <si>
    <t>en Garantía a Largo Plazo</t>
  </si>
  <si>
    <t>Bienes Muebles</t>
  </si>
  <si>
    <t>Pasivos Diferidos a Largo Plazo</t>
  </si>
  <si>
    <t>Mobiliario y Equipo de Administración</t>
  </si>
  <si>
    <t>Provisiones a Largo Plazo</t>
  </si>
  <si>
    <t>Mobiliario y Equipo Educacional y Recreativo</t>
  </si>
  <si>
    <t>Equipo e Instrumental Médico y de Laboratorio</t>
  </si>
  <si>
    <t>Otros Pasivos a Largo Plazo</t>
  </si>
  <si>
    <t>Equipo de Transporte</t>
  </si>
  <si>
    <t>Equipo de Defensa y Seguridad</t>
  </si>
  <si>
    <t>Total de Pasivos no Circulantes</t>
  </si>
  <si>
    <t>Maquinaria, Otros Equipos y Herramientas</t>
  </si>
  <si>
    <t>Colecciones, Obras de Arte y Objetos Valiosos</t>
  </si>
  <si>
    <t>Total de Pasivo</t>
  </si>
  <si>
    <t>Activos Biológicos</t>
  </si>
  <si>
    <t>Otros Bienes Muebles</t>
  </si>
  <si>
    <t>HACIENDA PÚBLICA / PATRIMONIO</t>
  </si>
  <si>
    <t>Activos Intangibles</t>
  </si>
  <si>
    <t>Patrimonio Contribuido</t>
  </si>
  <si>
    <t>Software</t>
  </si>
  <si>
    <t>Aportaciones</t>
  </si>
  <si>
    <t>Patentes, Marcas y Derechos</t>
  </si>
  <si>
    <t>Revaluaciones</t>
  </si>
  <si>
    <t>Concesiones y Franquicias</t>
  </si>
  <si>
    <t>Donaciones de Capital</t>
  </si>
  <si>
    <t>Licencias</t>
  </si>
  <si>
    <t>Patrimonio Generado</t>
  </si>
  <si>
    <t>Resultado del ejercicio: Ahorro/Desahorro</t>
  </si>
  <si>
    <t>Activos Diferidos</t>
  </si>
  <si>
    <t>Resultado de Ejercicios Anteriores</t>
  </si>
  <si>
    <t>Estudios y Proyectos</t>
  </si>
  <si>
    <t>Superávit o Déficit Acumulado</t>
  </si>
  <si>
    <t>Derechos sobre Bienes en Régimen de Arrendamiento Financiero</t>
  </si>
  <si>
    <t>Modificaciones al Patrimonio</t>
  </si>
  <si>
    <t>Gastos Pagados por Adelantado a Largo Plazo</t>
  </si>
  <si>
    <t>Rectificaciones de Resultados de Ejercicios Anteriores</t>
  </si>
  <si>
    <t>Anticipos a Largo Plazo</t>
  </si>
  <si>
    <t>Exceso o Insuficiencia en la Actualización del Patrimonio</t>
  </si>
  <si>
    <t>Beneficios al Retiro de Empleados Pagados por Adelantado</t>
  </si>
  <si>
    <t>Revalúos</t>
  </si>
  <si>
    <t>Otros Activos no Circulantes</t>
  </si>
  <si>
    <t>Reservas</t>
  </si>
  <si>
    <t>Total de Activos no Circulantes</t>
  </si>
  <si>
    <t>Hacienda Pública / Patrimonio Total</t>
  </si>
  <si>
    <t>Total de Activos</t>
  </si>
  <si>
    <t>Total de Pasivo y Patrimonio/Hacienda Pública</t>
  </si>
  <si>
    <t>Bajo protesta de decir verdad declaramos que los Estados Financieros y sus notas, son razonablemente correctos y son responsabilidad del emisor.</t>
  </si>
  <si>
    <t>Universidad Tecnologica de la Costa Grande de Guerrero</t>
  </si>
  <si>
    <t>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</si>
</sst>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justify"/>
    </xf>
    <xf numFmtId="0" fontId="3" fillId="0" borderId="0" xfId="1" applyFont="1" applyAlignment="1">
      <alignment horizontal="center"/>
    </xf>
    <xf numFmtId="0" fontId="2" fillId="0" borderId="6" xfId="1" applyFont="1" applyBorder="1"/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7" xfId="1" applyFont="1" applyBorder="1" applyAlignment="1">
      <alignment horizontal="center"/>
    </xf>
    <xf numFmtId="4" fontId="2" fillId="0" borderId="0" xfId="1" applyNumberFormat="1" applyFont="1" applyBorder="1"/>
    <xf numFmtId="4" fontId="2" fillId="0" borderId="7" xfId="1" applyNumberFormat="1" applyFont="1" applyBorder="1"/>
    <xf numFmtId="0" fontId="2" fillId="3" borderId="6" xfId="1" applyFont="1" applyFill="1" applyBorder="1"/>
    <xf numFmtId="0" fontId="2" fillId="3" borderId="0" xfId="1" applyFont="1" applyFill="1" applyBorder="1" applyAlignment="1">
      <alignment horizontal="justify"/>
    </xf>
    <xf numFmtId="4" fontId="2" fillId="3" borderId="0" xfId="1" applyNumberFormat="1" applyFont="1" applyFill="1" applyBorder="1"/>
    <xf numFmtId="0" fontId="2" fillId="0" borderId="0" xfId="1" applyFont="1" applyBorder="1" applyAlignment="1">
      <alignment vertical="top"/>
    </xf>
    <xf numFmtId="4" fontId="3" fillId="0" borderId="0" xfId="1" applyNumberFormat="1" applyFont="1" applyBorder="1"/>
    <xf numFmtId="4" fontId="3" fillId="0" borderId="7" xfId="1" applyNumberFormat="1" applyFont="1" applyBorder="1"/>
    <xf numFmtId="4" fontId="2" fillId="0" borderId="0" xfId="2" applyNumberFormat="1" applyFont="1" applyBorder="1"/>
    <xf numFmtId="0" fontId="3" fillId="0" borderId="0" xfId="1" applyFont="1" applyBorder="1"/>
    <xf numFmtId="0" fontId="2" fillId="0" borderId="9" xfId="1" applyFont="1" applyBorder="1" applyAlignment="1">
      <alignment horizontal="justify"/>
    </xf>
    <xf numFmtId="0" fontId="2" fillId="0" borderId="9" xfId="1" applyFont="1" applyBorder="1"/>
    <xf numFmtId="0" fontId="2" fillId="0" borderId="0" xfId="0" applyFont="1" applyBorder="1" applyAlignment="1">
      <alignment vertical="top" wrapText="1"/>
    </xf>
    <xf numFmtId="0" fontId="2" fillId="0" borderId="0" xfId="1" applyFont="1" applyFill="1" applyAlignment="1">
      <alignment horizontal="justify"/>
    </xf>
    <xf numFmtId="0" fontId="2" fillId="0" borderId="0" xfId="0" applyFont="1" applyBorder="1" applyAlignment="1">
      <alignment vertical="top"/>
    </xf>
    <xf numFmtId="0" fontId="3" fillId="0" borderId="8" xfId="1" applyFont="1" applyBorder="1"/>
    <xf numFmtId="4" fontId="3" fillId="0" borderId="9" xfId="1" applyNumberFormat="1" applyFont="1" applyBorder="1"/>
    <xf numFmtId="0" fontId="3" fillId="0" borderId="9" xfId="1" applyFont="1" applyBorder="1" applyAlignment="1">
      <alignment horizontal="justify"/>
    </xf>
    <xf numFmtId="4" fontId="3" fillId="0" borderId="10" xfId="1" applyNumberFormat="1" applyFont="1" applyBorder="1"/>
    <xf numFmtId="4" fontId="3" fillId="3" borderId="0" xfId="1" applyNumberFormat="1" applyFont="1" applyFill="1" applyBorder="1"/>
    <xf numFmtId="4" fontId="0" fillId="0" borderId="0" xfId="0" applyNumberFormat="1"/>
    <xf numFmtId="4" fontId="0" fillId="0" borderId="0" xfId="1" applyNumberFormat="1" applyFont="1" applyBorder="1"/>
    <xf numFmtId="0" fontId="3" fillId="0" borderId="6" xfId="1" applyFont="1" applyBorder="1"/>
    <xf numFmtId="4" fontId="2" fillId="0" borderId="0" xfId="1" applyNumberFormat="1" applyFont="1" applyFill="1" applyBorder="1"/>
    <xf numFmtId="0" fontId="5" fillId="0" borderId="0" xfId="0" applyNumberFormat="1" applyFont="1" applyAlignment="1">
      <alignment horizontal="center"/>
    </xf>
    <xf numFmtId="0" fontId="2" fillId="0" borderId="7" xfId="1" applyNumberFormat="1" applyFont="1" applyBorder="1"/>
    <xf numFmtId="44" fontId="0" fillId="0" borderId="0" xfId="0" applyNumberFormat="1"/>
    <xf numFmtId="4" fontId="2" fillId="0" borderId="0" xfId="2" applyNumberFormat="1" applyFont="1" applyFill="1" applyBorder="1"/>
    <xf numFmtId="0" fontId="2" fillId="0" borderId="0" xfId="1" applyFont="1" applyFill="1" applyBorder="1" applyAlignment="1">
      <alignment horizontal="justify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Normal" xfId="0" builtinId="0"/>
    <cellStyle name="Normal 7" xfId="1"/>
    <cellStyle name="Normal 7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925057</xdr:colOff>
      <xdr:row>74</xdr:row>
      <xdr:rowOff>95252</xdr:rowOff>
    </xdr:from>
    <xdr:to>
      <xdr:col>6</xdr:col>
      <xdr:colOff>577663</xdr:colOff>
      <xdr:row>79</xdr:row>
      <xdr:rowOff>194425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6459082" y="16230602"/>
          <a:ext cx="2643456" cy="114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9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 HILARIO SOLIS CERVANTES</a:t>
          </a: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716616</xdr:colOff>
      <xdr:row>73</xdr:row>
      <xdr:rowOff>190500</xdr:rowOff>
    </xdr:from>
    <xdr:to>
      <xdr:col>2</xdr:col>
      <xdr:colOff>101413</xdr:colOff>
      <xdr:row>79</xdr:row>
      <xdr:rowOff>202828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107141" y="16116300"/>
          <a:ext cx="2385172" cy="126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1239662</xdr:colOff>
      <xdr:row>73</xdr:row>
      <xdr:rowOff>31474</xdr:rowOff>
    </xdr:from>
    <xdr:to>
      <xdr:col>1</xdr:col>
      <xdr:colOff>2683565</xdr:colOff>
      <xdr:row>79</xdr:row>
      <xdr:rowOff>49557</xdr:rowOff>
    </xdr:to>
    <xdr:pic>
      <xdr:nvPicPr>
        <xdr:cNvPr id="4" name="Imagen 3" descr="C:\Users\Lic.Eunice Velazquez\Documents\EUNICESEP-DIC2014\2019\FOTOS CREDENCIALES\FOTOSY FIRMAS CREDENCIALES\FIRMAS\FIRMAS DIRECTIVOS\1321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945" y="15793278"/>
          <a:ext cx="1443903" cy="126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39" zoomScale="115" zoomScaleNormal="115" workbookViewId="0">
      <selection activeCell="D78" sqref="D78"/>
    </sheetView>
  </sheetViews>
  <sheetFormatPr baseColWidth="10" defaultColWidth="9.140625" defaultRowHeight="15" x14ac:dyDescent="0.25"/>
  <cols>
    <col min="1" max="1" width="5.85546875" customWidth="1"/>
    <col min="2" max="2" width="45" customWidth="1"/>
    <col min="3" max="4" width="13.85546875" customWidth="1"/>
    <col min="5" max="5" width="4.42578125" customWidth="1"/>
    <col min="6" max="6" width="44.85546875" customWidth="1"/>
    <col min="7" max="8" width="15.140625" customWidth="1"/>
    <col min="9" max="9" width="19.5703125" style="35" customWidth="1"/>
    <col min="10" max="10" width="14.140625" customWidth="1"/>
    <col min="11" max="11" width="4" customWidth="1"/>
    <col min="12" max="12" width="14" customWidth="1"/>
  </cols>
  <sheetData>
    <row r="1" spans="1:12" ht="16.5" x14ac:dyDescent="0.3">
      <c r="A1" s="1"/>
      <c r="B1" s="2"/>
      <c r="C1" s="1"/>
      <c r="D1" s="1"/>
      <c r="E1" s="1"/>
      <c r="F1" s="2"/>
      <c r="G1" s="3"/>
      <c r="H1" s="1"/>
    </row>
    <row r="2" spans="1:12" ht="16.5" x14ac:dyDescent="0.3">
      <c r="A2" s="38" t="s">
        <v>116</v>
      </c>
      <c r="B2" s="39"/>
      <c r="C2" s="39"/>
      <c r="D2" s="39"/>
      <c r="E2" s="39"/>
      <c r="F2" s="39"/>
      <c r="G2" s="39"/>
      <c r="H2" s="40"/>
    </row>
    <row r="3" spans="1:12" ht="16.5" x14ac:dyDescent="0.3">
      <c r="A3" s="42" t="s">
        <v>0</v>
      </c>
      <c r="B3" s="43"/>
      <c r="C3" s="43"/>
      <c r="D3" s="43"/>
      <c r="E3" s="43"/>
      <c r="F3" s="43"/>
      <c r="G3" s="43"/>
      <c r="H3" s="44"/>
    </row>
    <row r="4" spans="1:12" ht="16.5" x14ac:dyDescent="0.3">
      <c r="A4" s="45" t="s">
        <v>117</v>
      </c>
      <c r="B4" s="45"/>
      <c r="C4" s="45"/>
      <c r="D4" s="45"/>
      <c r="E4" s="45"/>
      <c r="F4" s="45"/>
      <c r="G4" s="45"/>
      <c r="H4" s="45"/>
    </row>
    <row r="5" spans="1:12" ht="16.5" x14ac:dyDescent="0.3">
      <c r="A5" s="46"/>
      <c r="B5" s="46"/>
      <c r="C5" s="46"/>
      <c r="D5" s="46"/>
      <c r="E5" s="46"/>
      <c r="F5" s="46"/>
      <c r="G5" s="46"/>
      <c r="H5" s="46"/>
    </row>
    <row r="6" spans="1:12" ht="16.5" x14ac:dyDescent="0.3">
      <c r="A6" s="47" t="s">
        <v>1</v>
      </c>
      <c r="B6" s="48"/>
      <c r="C6" s="6"/>
      <c r="D6" s="6"/>
      <c r="E6" s="48" t="s">
        <v>2</v>
      </c>
      <c r="F6" s="48"/>
      <c r="G6" s="6"/>
      <c r="H6" s="8"/>
    </row>
    <row r="7" spans="1:12" ht="16.5" x14ac:dyDescent="0.3">
      <c r="A7" s="4" t="s">
        <v>3</v>
      </c>
      <c r="B7" s="5"/>
      <c r="C7" s="33">
        <v>2022</v>
      </c>
      <c r="D7" s="33">
        <v>2021</v>
      </c>
      <c r="E7" s="7" t="s">
        <v>4</v>
      </c>
      <c r="F7" s="5"/>
      <c r="G7" s="34">
        <v>2022</v>
      </c>
      <c r="H7" s="34">
        <v>2021</v>
      </c>
    </row>
    <row r="8" spans="1:12" ht="16.5" x14ac:dyDescent="0.3">
      <c r="A8" s="4" t="s">
        <v>5</v>
      </c>
      <c r="B8" s="5"/>
      <c r="C8" s="15">
        <f>SUM(C9,C10,C12)</f>
        <v>9458643.9299999997</v>
      </c>
      <c r="D8" s="15">
        <f>+D9+D10+D12</f>
        <v>5249058.41</v>
      </c>
      <c r="E8" s="7" t="s">
        <v>6</v>
      </c>
      <c r="F8" s="5"/>
      <c r="G8" s="15">
        <v>923789.98</v>
      </c>
      <c r="H8" s="16">
        <v>3851606.03</v>
      </c>
      <c r="J8" s="29"/>
      <c r="L8" s="29"/>
    </row>
    <row r="9" spans="1:12" ht="16.5" x14ac:dyDescent="0.3">
      <c r="A9" s="4"/>
      <c r="B9" s="5" t="s">
        <v>7</v>
      </c>
      <c r="C9" s="9">
        <v>50000</v>
      </c>
      <c r="D9" s="9">
        <v>50000</v>
      </c>
      <c r="E9" s="7"/>
      <c r="F9" s="5" t="s">
        <v>8</v>
      </c>
      <c r="G9" s="9"/>
      <c r="H9" s="10"/>
    </row>
    <row r="10" spans="1:12" ht="16.5" x14ac:dyDescent="0.3">
      <c r="A10" s="4"/>
      <c r="B10" s="5" t="s">
        <v>9</v>
      </c>
      <c r="C10" s="9">
        <v>5480382.9900000002</v>
      </c>
      <c r="D10" s="9">
        <v>5199058.41</v>
      </c>
      <c r="E10" s="7"/>
      <c r="F10" s="5" t="s">
        <v>10</v>
      </c>
      <c r="G10" s="9"/>
      <c r="H10" s="10"/>
    </row>
    <row r="11" spans="1:12" ht="16.5" x14ac:dyDescent="0.3">
      <c r="A11" s="11"/>
      <c r="B11" s="12" t="s">
        <v>11</v>
      </c>
      <c r="C11" s="13"/>
      <c r="D11" s="13"/>
      <c r="E11" s="7"/>
      <c r="F11" s="5" t="s">
        <v>12</v>
      </c>
      <c r="G11" s="9"/>
      <c r="H11" s="10"/>
    </row>
    <row r="12" spans="1:12" ht="16.5" x14ac:dyDescent="0.3">
      <c r="A12" s="11"/>
      <c r="B12" s="12" t="s">
        <v>13</v>
      </c>
      <c r="C12" s="13">
        <v>3928260.94</v>
      </c>
      <c r="D12" s="13">
        <v>0</v>
      </c>
      <c r="E12" s="7"/>
      <c r="F12" s="5" t="s">
        <v>14</v>
      </c>
      <c r="G12" s="9"/>
      <c r="H12" s="10"/>
    </row>
    <row r="13" spans="1:12" ht="16.5" x14ac:dyDescent="0.3">
      <c r="A13" s="11"/>
      <c r="B13" s="12" t="s">
        <v>15</v>
      </c>
      <c r="C13" s="13"/>
      <c r="D13" s="13"/>
      <c r="E13" s="7"/>
      <c r="F13" s="5" t="s">
        <v>16</v>
      </c>
      <c r="G13" s="9"/>
      <c r="H13" s="10"/>
    </row>
    <row r="14" spans="1:12" ht="16.5" x14ac:dyDescent="0.3">
      <c r="A14" s="11"/>
      <c r="B14" s="12" t="s">
        <v>17</v>
      </c>
      <c r="C14" s="13"/>
      <c r="D14" s="13"/>
      <c r="E14" s="7"/>
      <c r="F14" s="5" t="s">
        <v>18</v>
      </c>
      <c r="G14" s="9"/>
      <c r="H14" s="10"/>
    </row>
    <row r="15" spans="1:12" ht="16.5" x14ac:dyDescent="0.3">
      <c r="A15" s="11" t="s">
        <v>19</v>
      </c>
      <c r="B15" s="12"/>
      <c r="C15" s="28">
        <f>+C17+C18+C19</f>
        <v>60489.570000000007</v>
      </c>
      <c r="D15" s="28">
        <f>SUM(D17:D19)</f>
        <v>7488.2</v>
      </c>
      <c r="E15" s="7"/>
      <c r="F15" s="5" t="s">
        <v>20</v>
      </c>
      <c r="G15" s="9">
        <v>1133114.1000000001</v>
      </c>
      <c r="H15" s="10"/>
      <c r="J15" s="29"/>
    </row>
    <row r="16" spans="1:12" ht="16.5" x14ac:dyDescent="0.3">
      <c r="A16" s="11"/>
      <c r="B16" s="12" t="s">
        <v>21</v>
      </c>
      <c r="C16" s="13"/>
      <c r="D16" s="13"/>
      <c r="E16" s="7"/>
      <c r="F16" s="5" t="s">
        <v>22</v>
      </c>
      <c r="G16" s="9"/>
      <c r="H16" s="10"/>
    </row>
    <row r="17" spans="1:12" ht="16.5" x14ac:dyDescent="0.3">
      <c r="A17" s="11"/>
      <c r="B17" s="12" t="s">
        <v>23</v>
      </c>
      <c r="C17" s="32">
        <v>31238.99</v>
      </c>
      <c r="D17" s="32">
        <v>3674.35</v>
      </c>
      <c r="E17" s="7" t="s">
        <v>24</v>
      </c>
      <c r="F17" s="5"/>
      <c r="G17" s="9">
        <v>4791366.57</v>
      </c>
      <c r="H17" s="10">
        <v>3576614.78</v>
      </c>
    </row>
    <row r="18" spans="1:12" ht="16.5" x14ac:dyDescent="0.3">
      <c r="A18" s="11"/>
      <c r="B18" s="12" t="s">
        <v>25</v>
      </c>
      <c r="C18" s="32">
        <v>29250.58</v>
      </c>
      <c r="D18" s="32">
        <v>3813.85</v>
      </c>
      <c r="E18" s="7"/>
      <c r="F18" s="5"/>
      <c r="G18" s="9"/>
      <c r="H18" s="10"/>
    </row>
    <row r="19" spans="1:12" ht="16.5" x14ac:dyDescent="0.3">
      <c r="A19" s="11"/>
      <c r="B19" s="37" t="s">
        <v>26</v>
      </c>
      <c r="C19" s="32"/>
      <c r="D19" s="13"/>
      <c r="E19" s="7" t="s">
        <v>27</v>
      </c>
      <c r="F19" s="5"/>
      <c r="G19" s="9"/>
      <c r="H19" s="10"/>
    </row>
    <row r="20" spans="1:12" ht="16.5" x14ac:dyDescent="0.3">
      <c r="A20" s="4"/>
      <c r="B20" s="5" t="s">
        <v>28</v>
      </c>
      <c r="C20" s="9"/>
      <c r="D20" s="9"/>
      <c r="E20" s="7"/>
      <c r="F20" s="5" t="s">
        <v>29</v>
      </c>
      <c r="G20" s="9"/>
      <c r="H20" s="10"/>
    </row>
    <row r="21" spans="1:12" ht="16.5" x14ac:dyDescent="0.3">
      <c r="A21" s="4"/>
      <c r="B21" s="5" t="s">
        <v>30</v>
      </c>
      <c r="C21" s="9"/>
      <c r="D21" s="9"/>
      <c r="E21" s="7"/>
      <c r="F21" s="5" t="s">
        <v>31</v>
      </c>
      <c r="G21" s="9"/>
      <c r="H21" s="10"/>
      <c r="I21" s="35">
        <v>60489.57</v>
      </c>
    </row>
    <row r="22" spans="1:12" ht="16.5" x14ac:dyDescent="0.3">
      <c r="A22" s="4" t="s">
        <v>32</v>
      </c>
      <c r="B22" s="5"/>
      <c r="C22" s="15">
        <f>+C23</f>
        <v>76274</v>
      </c>
      <c r="D22" s="15">
        <f>+D23</f>
        <v>0</v>
      </c>
      <c r="E22" s="7"/>
      <c r="F22" s="5" t="s">
        <v>33</v>
      </c>
      <c r="G22" s="9"/>
      <c r="H22" s="10"/>
      <c r="I22" s="35">
        <f>+I21-C18</f>
        <v>31238.989999999998</v>
      </c>
      <c r="J22" s="29"/>
    </row>
    <row r="23" spans="1:12" ht="16.5" x14ac:dyDescent="0.3">
      <c r="A23" s="4"/>
      <c r="B23" s="5" t="s">
        <v>34</v>
      </c>
      <c r="C23" s="9">
        <v>76274</v>
      </c>
      <c r="D23" s="9">
        <v>0</v>
      </c>
      <c r="E23" s="7" t="s">
        <v>35</v>
      </c>
      <c r="F23" s="5"/>
      <c r="G23" s="9"/>
      <c r="H23" s="10"/>
    </row>
    <row r="24" spans="1:12" ht="16.5" x14ac:dyDescent="0.3">
      <c r="A24" s="4" t="s">
        <v>36</v>
      </c>
      <c r="B24" s="5"/>
      <c r="C24" s="9">
        <v>0</v>
      </c>
      <c r="D24" s="9"/>
      <c r="E24" s="7"/>
      <c r="F24" s="5" t="s">
        <v>29</v>
      </c>
      <c r="G24" s="9"/>
      <c r="H24" s="10"/>
      <c r="J24" s="35">
        <f>+I20-I21-I22</f>
        <v>-91728.56</v>
      </c>
    </row>
    <row r="25" spans="1:12" ht="16.5" x14ac:dyDescent="0.3">
      <c r="A25" s="4"/>
      <c r="B25" s="5" t="s">
        <v>37</v>
      </c>
      <c r="C25" s="9"/>
      <c r="D25" s="9"/>
      <c r="E25" s="7"/>
      <c r="F25" s="5" t="s">
        <v>31</v>
      </c>
      <c r="G25" s="9"/>
      <c r="H25" s="10"/>
    </row>
    <row r="26" spans="1:12" ht="16.5" x14ac:dyDescent="0.3">
      <c r="A26" s="4"/>
      <c r="B26" s="5" t="s">
        <v>38</v>
      </c>
      <c r="C26" s="9"/>
      <c r="D26" s="9"/>
      <c r="E26" s="7" t="s">
        <v>39</v>
      </c>
      <c r="F26" s="5"/>
      <c r="G26" s="9"/>
      <c r="H26" s="10"/>
    </row>
    <row r="27" spans="1:12" ht="16.5" x14ac:dyDescent="0.3">
      <c r="A27" s="4"/>
      <c r="B27" s="5" t="s">
        <v>40</v>
      </c>
      <c r="C27" s="9"/>
      <c r="D27" s="9"/>
      <c r="E27" s="14" t="s">
        <v>41</v>
      </c>
      <c r="F27" s="5"/>
      <c r="G27" s="9"/>
      <c r="H27" s="10"/>
    </row>
    <row r="28" spans="1:12" ht="16.5" x14ac:dyDescent="0.3">
      <c r="A28" s="4"/>
      <c r="B28" s="5" t="s">
        <v>42</v>
      </c>
      <c r="C28" s="9"/>
      <c r="D28" s="9"/>
      <c r="E28" s="7" t="s">
        <v>43</v>
      </c>
      <c r="F28" s="5"/>
      <c r="G28" s="9"/>
      <c r="H28" s="10"/>
    </row>
    <row r="29" spans="1:12" ht="16.5" x14ac:dyDescent="0.3">
      <c r="A29" s="4"/>
      <c r="B29" s="5"/>
      <c r="C29" s="9"/>
      <c r="D29" s="9"/>
      <c r="E29" s="7"/>
      <c r="F29" s="5" t="s">
        <v>44</v>
      </c>
      <c r="G29" s="9"/>
      <c r="H29" s="10"/>
    </row>
    <row r="30" spans="1:12" ht="16.5" x14ac:dyDescent="0.3">
      <c r="A30" s="4" t="s">
        <v>45</v>
      </c>
      <c r="B30" s="5"/>
      <c r="C30" s="9">
        <v>0</v>
      </c>
      <c r="D30" s="9"/>
      <c r="E30" s="7"/>
      <c r="F30" s="5" t="s">
        <v>46</v>
      </c>
      <c r="G30" s="9"/>
      <c r="H30" s="10"/>
    </row>
    <row r="31" spans="1:12" ht="16.5" x14ac:dyDescent="0.3">
      <c r="A31" s="4"/>
      <c r="B31" s="5" t="s">
        <v>47</v>
      </c>
      <c r="C31" s="9"/>
      <c r="D31" s="9"/>
      <c r="E31" s="7" t="s">
        <v>48</v>
      </c>
      <c r="F31" s="5"/>
      <c r="G31" s="9">
        <v>209324.12</v>
      </c>
      <c r="H31" s="10">
        <v>1563550.9</v>
      </c>
    </row>
    <row r="32" spans="1:12" ht="16.5" x14ac:dyDescent="0.3">
      <c r="A32" s="4" t="s">
        <v>49</v>
      </c>
      <c r="B32" s="5"/>
      <c r="C32" s="9"/>
      <c r="D32" s="9"/>
      <c r="E32" s="7" t="s">
        <v>50</v>
      </c>
      <c r="F32" s="5"/>
      <c r="G32" s="9">
        <v>0</v>
      </c>
      <c r="H32" s="10">
        <v>0</v>
      </c>
      <c r="L32" s="29"/>
    </row>
    <row r="33" spans="1:10" ht="16.5" x14ac:dyDescent="0.3">
      <c r="A33" s="4"/>
      <c r="B33" s="5"/>
      <c r="C33" s="9"/>
      <c r="D33" s="9"/>
      <c r="E33" s="7"/>
      <c r="F33" s="5"/>
      <c r="G33" s="9"/>
      <c r="H33" s="10"/>
    </row>
    <row r="34" spans="1:10" ht="16.5" x14ac:dyDescent="0.3">
      <c r="A34" s="4" t="s">
        <v>51</v>
      </c>
      <c r="B34" s="5"/>
      <c r="C34" s="15">
        <f>SUM(C22,C15,C8)</f>
        <v>9595407.5</v>
      </c>
      <c r="D34" s="15">
        <f>SUM(D22,D15,D8)</f>
        <v>5256546.6100000003</v>
      </c>
      <c r="E34" s="7" t="s">
        <v>52</v>
      </c>
      <c r="F34" s="5"/>
      <c r="G34" s="15">
        <f>+G8+G17+G31</f>
        <v>5924480.6700000009</v>
      </c>
      <c r="H34" s="16">
        <f>+H31+H17+H8</f>
        <v>8991771.709999999</v>
      </c>
    </row>
    <row r="35" spans="1:10" ht="16.5" x14ac:dyDescent="0.3">
      <c r="A35" s="4"/>
      <c r="B35" s="5"/>
      <c r="C35" s="9"/>
      <c r="D35" s="9"/>
      <c r="E35" s="7"/>
      <c r="F35" s="5"/>
      <c r="G35" s="9"/>
      <c r="H35" s="10"/>
    </row>
    <row r="36" spans="1:10" ht="16.5" x14ac:dyDescent="0.3">
      <c r="A36" s="31" t="s">
        <v>53</v>
      </c>
      <c r="B36" s="5"/>
      <c r="C36" s="9"/>
      <c r="D36" s="9"/>
      <c r="E36" s="7" t="s">
        <v>54</v>
      </c>
      <c r="F36" s="5"/>
      <c r="G36" s="9"/>
      <c r="H36" s="10"/>
    </row>
    <row r="37" spans="1:10" ht="16.5" x14ac:dyDescent="0.3">
      <c r="A37" s="4" t="s">
        <v>55</v>
      </c>
      <c r="B37" s="5"/>
      <c r="C37" s="9"/>
      <c r="D37" s="9"/>
      <c r="E37" s="7" t="s">
        <v>56</v>
      </c>
      <c r="F37" s="5"/>
      <c r="G37" s="9"/>
      <c r="H37" s="10"/>
    </row>
    <row r="38" spans="1:10" ht="16.5" x14ac:dyDescent="0.3">
      <c r="A38" s="4"/>
      <c r="B38" s="5" t="s">
        <v>21</v>
      </c>
      <c r="C38" s="9"/>
      <c r="D38" s="9"/>
      <c r="E38" s="7"/>
      <c r="F38" s="5" t="s">
        <v>10</v>
      </c>
      <c r="G38" s="9"/>
      <c r="H38" s="10"/>
    </row>
    <row r="39" spans="1:10" ht="16.5" x14ac:dyDescent="0.3">
      <c r="A39" s="4"/>
      <c r="B39" s="5" t="s">
        <v>57</v>
      </c>
      <c r="C39" s="9"/>
      <c r="D39" s="9"/>
      <c r="E39" s="7"/>
      <c r="F39" s="5" t="s">
        <v>14</v>
      </c>
      <c r="G39" s="9"/>
      <c r="H39" s="10"/>
    </row>
    <row r="40" spans="1:10" ht="16.5" x14ac:dyDescent="0.3">
      <c r="A40" s="4"/>
      <c r="B40" s="5" t="s">
        <v>25</v>
      </c>
      <c r="C40" s="9"/>
      <c r="D40" s="9"/>
      <c r="E40" s="7" t="s">
        <v>58</v>
      </c>
      <c r="F40" s="5"/>
      <c r="G40" s="9"/>
      <c r="H40" s="10"/>
    </row>
    <row r="41" spans="1:10" ht="16.5" x14ac:dyDescent="0.3">
      <c r="A41" s="4"/>
      <c r="B41" s="5" t="s">
        <v>59</v>
      </c>
      <c r="C41" s="9"/>
      <c r="D41" s="9"/>
      <c r="E41" s="7"/>
      <c r="F41" s="5" t="s">
        <v>60</v>
      </c>
      <c r="G41" s="9"/>
      <c r="H41" s="10"/>
    </row>
    <row r="42" spans="1:10" ht="16.5" x14ac:dyDescent="0.3">
      <c r="A42" s="4"/>
      <c r="B42" s="5" t="s">
        <v>61</v>
      </c>
      <c r="C42" s="9"/>
      <c r="D42" s="9"/>
      <c r="E42" s="7"/>
      <c r="F42" s="5" t="s">
        <v>62</v>
      </c>
      <c r="G42" s="9"/>
      <c r="H42" s="10"/>
    </row>
    <row r="43" spans="1:10" ht="16.5" x14ac:dyDescent="0.3">
      <c r="A43" s="4" t="s">
        <v>63</v>
      </c>
      <c r="B43" s="5"/>
      <c r="C43" s="9">
        <v>54302154.850000001</v>
      </c>
      <c r="D43" s="15">
        <v>54302154.850000001</v>
      </c>
      <c r="E43" s="7" t="s">
        <v>64</v>
      </c>
      <c r="F43" s="5"/>
      <c r="G43" s="9"/>
      <c r="H43" s="10"/>
    </row>
    <row r="44" spans="1:10" ht="16.5" x14ac:dyDescent="0.3">
      <c r="A44" s="4"/>
      <c r="B44" s="5" t="s">
        <v>65</v>
      </c>
      <c r="C44" s="9"/>
      <c r="D44" s="9"/>
      <c r="E44" s="7"/>
      <c r="F44" s="5" t="s">
        <v>29</v>
      </c>
      <c r="G44" s="9"/>
      <c r="H44" s="10"/>
    </row>
    <row r="45" spans="1:10" ht="16.5" x14ac:dyDescent="0.3">
      <c r="A45" s="4"/>
      <c r="B45" s="5" t="s">
        <v>66</v>
      </c>
      <c r="C45" s="17"/>
      <c r="D45" s="17"/>
      <c r="E45" s="7"/>
      <c r="F45" s="5" t="s">
        <v>31</v>
      </c>
      <c r="G45" s="9"/>
      <c r="H45" s="10"/>
      <c r="J45" s="29"/>
    </row>
    <row r="46" spans="1:10" ht="16.5" x14ac:dyDescent="0.3">
      <c r="A46" s="4"/>
      <c r="B46" s="5" t="s">
        <v>67</v>
      </c>
      <c r="C46" s="9"/>
      <c r="D46" s="9"/>
      <c r="E46" s="7" t="s">
        <v>39</v>
      </c>
      <c r="F46" s="5"/>
      <c r="G46" s="9"/>
      <c r="H46" s="10"/>
    </row>
    <row r="47" spans="1:10" ht="16.5" x14ac:dyDescent="0.3">
      <c r="A47" s="4"/>
      <c r="B47" s="5" t="s">
        <v>68</v>
      </c>
      <c r="C47" s="9"/>
      <c r="D47" s="9"/>
      <c r="E47" s="7" t="s">
        <v>69</v>
      </c>
      <c r="F47" s="5"/>
      <c r="G47" s="9"/>
      <c r="H47" s="10"/>
    </row>
    <row r="48" spans="1:10" ht="16.5" x14ac:dyDescent="0.3">
      <c r="A48" s="4" t="s">
        <v>70</v>
      </c>
      <c r="B48" s="5"/>
      <c r="C48" s="15">
        <f>SUM(C49:C55)</f>
        <v>58682649.490000002</v>
      </c>
      <c r="D48" s="15">
        <f>SUM(D49:D55)</f>
        <v>58365844.789999999</v>
      </c>
      <c r="E48" s="7" t="s">
        <v>71</v>
      </c>
      <c r="F48" s="5"/>
      <c r="G48" s="9"/>
      <c r="H48" s="10"/>
      <c r="J48" s="29"/>
    </row>
    <row r="49" spans="1:12" ht="16.5" x14ac:dyDescent="0.3">
      <c r="A49" s="4"/>
      <c r="B49" s="5" t="s">
        <v>72</v>
      </c>
      <c r="C49" s="9">
        <f>5984962.7+278429.5+995558.1+2476875.34+16614583.85</f>
        <v>26350409.490000002</v>
      </c>
      <c r="D49" s="9">
        <v>26049676.559999999</v>
      </c>
      <c r="E49" s="7" t="s">
        <v>73</v>
      </c>
      <c r="F49" s="5"/>
      <c r="G49" s="9"/>
      <c r="H49" s="10"/>
    </row>
    <row r="50" spans="1:12" ht="16.5" x14ac:dyDescent="0.3">
      <c r="A50" s="4"/>
      <c r="B50" s="5" t="s">
        <v>74</v>
      </c>
      <c r="C50" s="9">
        <v>3321071.72</v>
      </c>
      <c r="D50" s="9">
        <v>3309724.95</v>
      </c>
      <c r="E50" s="7"/>
      <c r="F50" s="5"/>
      <c r="G50" s="9"/>
      <c r="H50" s="10"/>
    </row>
    <row r="51" spans="1:12" ht="16.5" x14ac:dyDescent="0.3">
      <c r="A51" s="4"/>
      <c r="B51" s="5" t="s">
        <v>75</v>
      </c>
      <c r="C51" s="9">
        <v>670980.06000000006</v>
      </c>
      <c r="D51" s="9">
        <v>666255.06000000006</v>
      </c>
      <c r="E51" s="7" t="s">
        <v>76</v>
      </c>
      <c r="F51" s="5"/>
      <c r="G51" s="9"/>
      <c r="H51" s="10"/>
    </row>
    <row r="52" spans="1:12" ht="16.5" x14ac:dyDescent="0.3">
      <c r="A52" s="4"/>
      <c r="B52" s="5" t="s">
        <v>77</v>
      </c>
      <c r="C52" s="9">
        <v>7353587.4000000004</v>
      </c>
      <c r="D52" s="9">
        <v>7353587.4000000004</v>
      </c>
      <c r="E52" s="7"/>
      <c r="F52" s="5"/>
      <c r="G52" s="9"/>
      <c r="H52" s="10"/>
    </row>
    <row r="53" spans="1:12" ht="16.5" x14ac:dyDescent="0.3">
      <c r="A53" s="4"/>
      <c r="B53" s="5" t="s">
        <v>78</v>
      </c>
      <c r="C53" s="9"/>
      <c r="D53" s="9"/>
      <c r="E53" s="7" t="s">
        <v>79</v>
      </c>
      <c r="F53" s="5"/>
      <c r="G53" s="15"/>
      <c r="H53" s="16"/>
    </row>
    <row r="54" spans="1:12" ht="16.5" x14ac:dyDescent="0.3">
      <c r="A54" s="4"/>
      <c r="B54" s="5" t="s">
        <v>80</v>
      </c>
      <c r="C54" s="9">
        <f>690625.38+687983.48+1457772.74+16829572.22</f>
        <v>19665953.82</v>
      </c>
      <c r="D54" s="9">
        <v>19665953.82</v>
      </c>
      <c r="E54" s="7"/>
      <c r="F54" s="5"/>
      <c r="G54" s="9"/>
      <c r="H54" s="10"/>
    </row>
    <row r="55" spans="1:12" ht="16.5" x14ac:dyDescent="0.3">
      <c r="A55" s="4"/>
      <c r="B55" s="5" t="s">
        <v>81</v>
      </c>
      <c r="C55" s="17">
        <v>1320647</v>
      </c>
      <c r="D55" s="17">
        <v>1320647</v>
      </c>
      <c r="E55" s="18" t="s">
        <v>82</v>
      </c>
      <c r="F55" s="5"/>
      <c r="G55" s="15">
        <f>+G34+G53</f>
        <v>5924480.6700000009</v>
      </c>
      <c r="H55" s="16">
        <f>+H34+H53</f>
        <v>8991771.709999999</v>
      </c>
    </row>
    <row r="56" spans="1:12" ht="16.5" x14ac:dyDescent="0.3">
      <c r="A56" s="4"/>
      <c r="B56" s="5" t="s">
        <v>83</v>
      </c>
      <c r="C56" s="9"/>
      <c r="D56" s="9"/>
      <c r="E56" s="7"/>
      <c r="F56" s="5"/>
      <c r="G56" s="9"/>
      <c r="H56" s="10"/>
    </row>
    <row r="57" spans="1:12" ht="16.5" x14ac:dyDescent="0.3">
      <c r="A57" s="4"/>
      <c r="B57" s="5" t="s">
        <v>84</v>
      </c>
      <c r="C57" s="9"/>
      <c r="D57" s="9"/>
      <c r="E57" s="41" t="s">
        <v>85</v>
      </c>
      <c r="F57" s="41"/>
      <c r="G57" s="9"/>
      <c r="H57" s="10"/>
    </row>
    <row r="58" spans="1:12" ht="16.5" x14ac:dyDescent="0.3">
      <c r="A58" s="4" t="s">
        <v>86</v>
      </c>
      <c r="B58" s="5"/>
      <c r="C58" s="9"/>
      <c r="D58" s="9"/>
      <c r="E58" s="7" t="s">
        <v>87</v>
      </c>
      <c r="F58" s="5"/>
      <c r="G58" s="9">
        <f>+G59</f>
        <v>112984804.20999999</v>
      </c>
      <c r="H58" s="10">
        <f>+H59</f>
        <v>112667999.51000001</v>
      </c>
      <c r="J58">
        <v>17484389.27</v>
      </c>
    </row>
    <row r="59" spans="1:12" ht="16.5" x14ac:dyDescent="0.3">
      <c r="A59" s="4"/>
      <c r="B59" s="5" t="s">
        <v>88</v>
      </c>
      <c r="C59" s="9"/>
      <c r="D59" s="9"/>
      <c r="E59" s="7"/>
      <c r="F59" s="5" t="s">
        <v>89</v>
      </c>
      <c r="G59" s="9">
        <v>112984804.20999999</v>
      </c>
      <c r="H59" s="10">
        <v>112667999.51000001</v>
      </c>
      <c r="J59">
        <v>116655179.39</v>
      </c>
      <c r="L59" s="29"/>
    </row>
    <row r="60" spans="1:12" ht="16.5" x14ac:dyDescent="0.3">
      <c r="A60" s="4"/>
      <c r="B60" s="5" t="s">
        <v>90</v>
      </c>
      <c r="C60" s="9"/>
      <c r="D60" s="9"/>
      <c r="E60" s="7"/>
      <c r="F60" s="5" t="s">
        <v>91</v>
      </c>
      <c r="G60" s="9">
        <v>0</v>
      </c>
      <c r="H60" s="10">
        <v>0</v>
      </c>
      <c r="J60">
        <f>+J58-J59</f>
        <v>-99170790.120000005</v>
      </c>
    </row>
    <row r="61" spans="1:12" ht="16.5" x14ac:dyDescent="0.3">
      <c r="A61" s="4"/>
      <c r="B61" s="5" t="s">
        <v>92</v>
      </c>
      <c r="C61" s="9"/>
      <c r="D61" s="9"/>
      <c r="E61" s="7"/>
      <c r="F61" s="5" t="s">
        <v>93</v>
      </c>
      <c r="G61" s="9"/>
      <c r="H61" s="10"/>
    </row>
    <row r="62" spans="1:12" ht="16.5" x14ac:dyDescent="0.3">
      <c r="A62" s="4"/>
      <c r="B62" s="5" t="s">
        <v>94</v>
      </c>
      <c r="C62" s="9"/>
      <c r="D62" s="9"/>
      <c r="E62" s="7" t="s">
        <v>95</v>
      </c>
      <c r="F62" s="5"/>
      <c r="G62" s="30">
        <f>+G63+G64</f>
        <v>5118709.8900000006</v>
      </c>
      <c r="H62" s="10">
        <f>SUM(H63:H64)</f>
        <v>-2287442.04</v>
      </c>
    </row>
    <row r="63" spans="1:12" ht="16.5" x14ac:dyDescent="0.3">
      <c r="A63" s="4"/>
      <c r="B63" s="5"/>
      <c r="C63" s="9"/>
      <c r="D63" s="9"/>
      <c r="E63" s="7"/>
      <c r="F63" s="5" t="s">
        <v>96</v>
      </c>
      <c r="G63" s="9">
        <v>7358726.29</v>
      </c>
      <c r="H63" s="10">
        <v>-426737.6</v>
      </c>
      <c r="L63" s="29"/>
    </row>
    <row r="64" spans="1:12" ht="16.5" x14ac:dyDescent="0.3">
      <c r="A64" s="4" t="s">
        <v>97</v>
      </c>
      <c r="B64" s="5"/>
      <c r="C64" s="15">
        <v>1447782.93</v>
      </c>
      <c r="D64" s="15">
        <v>1447782.93</v>
      </c>
      <c r="E64" s="7"/>
      <c r="F64" s="5" t="s">
        <v>98</v>
      </c>
      <c r="G64" s="9">
        <v>-2240016.4</v>
      </c>
      <c r="H64" s="10">
        <v>-1860704.44</v>
      </c>
      <c r="L64" s="29"/>
    </row>
    <row r="65" spans="1:12" ht="16.5" x14ac:dyDescent="0.3">
      <c r="A65" s="4"/>
      <c r="B65" s="5" t="s">
        <v>99</v>
      </c>
      <c r="C65" s="36"/>
      <c r="D65" s="36"/>
      <c r="E65" s="7"/>
      <c r="F65" s="5" t="s">
        <v>100</v>
      </c>
      <c r="G65" s="9"/>
      <c r="H65" s="10"/>
    </row>
    <row r="66" spans="1:12" ht="33" x14ac:dyDescent="0.3">
      <c r="A66" s="4"/>
      <c r="B66" s="5" t="s">
        <v>101</v>
      </c>
      <c r="C66" s="36"/>
      <c r="D66" s="36"/>
      <c r="E66" s="7"/>
      <c r="F66" s="5" t="s">
        <v>102</v>
      </c>
      <c r="G66" s="9"/>
      <c r="H66" s="10"/>
    </row>
    <row r="67" spans="1:12" ht="16.5" x14ac:dyDescent="0.3">
      <c r="A67" s="4"/>
      <c r="B67" s="5" t="s">
        <v>103</v>
      </c>
      <c r="C67" s="32"/>
      <c r="D67" s="32"/>
      <c r="E67" s="7"/>
      <c r="F67" s="5" t="s">
        <v>104</v>
      </c>
      <c r="G67" s="9"/>
      <c r="H67" s="10"/>
    </row>
    <row r="68" spans="1:12" ht="33" x14ac:dyDescent="0.3">
      <c r="A68" s="4"/>
      <c r="B68" s="5" t="s">
        <v>105</v>
      </c>
      <c r="C68" s="32"/>
      <c r="D68" s="32"/>
      <c r="E68" s="7"/>
      <c r="F68" s="5" t="s">
        <v>106</v>
      </c>
      <c r="G68" s="9"/>
      <c r="H68" s="10"/>
      <c r="J68" s="29">
        <f>+C64-C65-C66</f>
        <v>1447782.93</v>
      </c>
    </row>
    <row r="69" spans="1:12" ht="33" x14ac:dyDescent="0.3">
      <c r="A69" s="4"/>
      <c r="B69" s="5" t="s">
        <v>107</v>
      </c>
      <c r="C69" s="32"/>
      <c r="D69" s="32"/>
      <c r="E69" s="7"/>
      <c r="F69" s="5" t="s">
        <v>108</v>
      </c>
      <c r="G69" s="9"/>
      <c r="H69" s="10"/>
    </row>
    <row r="70" spans="1:12" ht="16.5" x14ac:dyDescent="0.3">
      <c r="A70" s="4" t="s">
        <v>109</v>
      </c>
      <c r="B70" s="5"/>
      <c r="C70" s="9"/>
      <c r="D70" s="9"/>
      <c r="E70" s="7"/>
      <c r="F70" s="5" t="s">
        <v>110</v>
      </c>
      <c r="G70" s="9"/>
      <c r="H70" s="10"/>
    </row>
    <row r="71" spans="1:12" ht="16.5" x14ac:dyDescent="0.3">
      <c r="A71" s="4"/>
      <c r="B71" s="5"/>
      <c r="C71" s="9"/>
      <c r="D71" s="9"/>
      <c r="E71" s="7"/>
      <c r="F71" s="5"/>
      <c r="G71" s="9"/>
      <c r="H71" s="10"/>
    </row>
    <row r="72" spans="1:12" ht="16.5" x14ac:dyDescent="0.3">
      <c r="A72" s="4" t="s">
        <v>111</v>
      </c>
      <c r="B72" s="5"/>
      <c r="C72" s="15">
        <f>SUM(C64+C48+C43)</f>
        <v>114432587.27000001</v>
      </c>
      <c r="D72" s="15">
        <f>SUM(D64,D48,D43)</f>
        <v>114115782.56999999</v>
      </c>
      <c r="E72" s="7"/>
      <c r="F72" s="5" t="s">
        <v>112</v>
      </c>
      <c r="G72" s="15">
        <f>+G59+G60+G63+G64</f>
        <v>118103514.09999999</v>
      </c>
      <c r="H72" s="16">
        <f>+H59+H60+H63+H64</f>
        <v>110380557.47000001</v>
      </c>
      <c r="J72" s="29"/>
      <c r="L72" s="29"/>
    </row>
    <row r="73" spans="1:12" ht="16.5" x14ac:dyDescent="0.3">
      <c r="A73" s="24" t="s">
        <v>113</v>
      </c>
      <c r="B73" s="19"/>
      <c r="C73" s="15">
        <f>SUM(C72+C34)</f>
        <v>124027994.77000001</v>
      </c>
      <c r="D73" s="25">
        <f>+D72+D34</f>
        <v>119372329.17999999</v>
      </c>
      <c r="E73" s="20"/>
      <c r="F73" s="26" t="s">
        <v>114</v>
      </c>
      <c r="G73" s="25">
        <f>+G72+G55</f>
        <v>124027994.77</v>
      </c>
      <c r="H73" s="27">
        <f>+H72+H55</f>
        <v>119372329.18000001</v>
      </c>
      <c r="L73" s="29"/>
    </row>
    <row r="74" spans="1:12" ht="16.5" x14ac:dyDescent="0.25">
      <c r="A74" s="23" t="s">
        <v>115</v>
      </c>
      <c r="B74" s="21"/>
      <c r="C74" s="21"/>
      <c r="D74" s="21"/>
      <c r="E74" s="21"/>
      <c r="F74" s="21"/>
      <c r="G74" s="21"/>
      <c r="H74" s="21"/>
      <c r="L74" s="29"/>
    </row>
    <row r="75" spans="1:12" ht="16.5" x14ac:dyDescent="0.25">
      <c r="A75" s="21"/>
      <c r="B75" s="21"/>
      <c r="C75" s="21"/>
      <c r="D75" s="21"/>
      <c r="E75" s="21"/>
      <c r="F75" s="21"/>
      <c r="G75" s="21"/>
      <c r="H75" s="21"/>
    </row>
    <row r="76" spans="1:12" ht="16.5" x14ac:dyDescent="0.3">
      <c r="A76" s="1"/>
      <c r="B76" s="22"/>
      <c r="C76" s="1"/>
      <c r="D76" s="1"/>
      <c r="E76" s="1"/>
      <c r="F76" s="2"/>
      <c r="G76" s="1"/>
      <c r="H76" s="1"/>
      <c r="J76" s="29"/>
    </row>
    <row r="77" spans="1:12" ht="16.5" x14ac:dyDescent="0.3">
      <c r="A77" s="1"/>
      <c r="B77" s="2"/>
      <c r="C77" s="1"/>
      <c r="D77" s="1"/>
      <c r="E77" s="1"/>
      <c r="F77" s="2"/>
      <c r="G77" s="1"/>
      <c r="H77" s="1"/>
    </row>
    <row r="78" spans="1:12" ht="16.5" x14ac:dyDescent="0.3">
      <c r="A78" s="1"/>
      <c r="B78" s="2"/>
      <c r="C78" s="1"/>
      <c r="D78" s="1"/>
      <c r="E78" s="1"/>
      <c r="F78" s="2"/>
      <c r="G78" s="1"/>
      <c r="H78" s="1"/>
    </row>
    <row r="79" spans="1:12" ht="16.5" x14ac:dyDescent="0.3">
      <c r="A79" s="1"/>
      <c r="B79" s="2"/>
      <c r="C79" s="1"/>
      <c r="D79" s="1"/>
      <c r="E79" s="1"/>
      <c r="F79" s="2"/>
      <c r="G79" s="1"/>
      <c r="H79" s="1"/>
    </row>
    <row r="80" spans="1:12" ht="16.5" x14ac:dyDescent="0.3">
      <c r="A80" s="1"/>
      <c r="B80" s="2"/>
      <c r="C80" s="1"/>
      <c r="D80" s="1"/>
      <c r="E80" s="1"/>
      <c r="F80" s="2"/>
      <c r="G80" s="1"/>
      <c r="H80" s="1"/>
    </row>
    <row r="81" spans="1:8" ht="16.5" x14ac:dyDescent="0.3">
      <c r="A81" s="1"/>
      <c r="B81" s="2"/>
      <c r="C81" s="1"/>
      <c r="D81" s="1"/>
      <c r="E81" s="1"/>
      <c r="F81" s="2"/>
      <c r="G81" s="1"/>
      <c r="H81" s="1"/>
    </row>
    <row r="82" spans="1:8" ht="16.5" x14ac:dyDescent="0.3">
      <c r="A82" s="1"/>
      <c r="B82" s="2"/>
      <c r="C82" s="1"/>
      <c r="D82" s="1"/>
      <c r="E82" s="1"/>
      <c r="F82" s="2"/>
      <c r="G82" s="1"/>
      <c r="H82" s="1"/>
    </row>
    <row r="83" spans="1:8" ht="16.5" x14ac:dyDescent="0.3">
      <c r="A83" s="1"/>
      <c r="B83" s="2"/>
      <c r="C83" s="1"/>
      <c r="D83" s="1"/>
      <c r="E83" s="1"/>
      <c r="F83" s="2"/>
      <c r="G83" s="1"/>
      <c r="H83" s="1"/>
    </row>
  </sheetData>
  <mergeCells count="7">
    <mergeCell ref="A2:H2"/>
    <mergeCell ref="E57:F57"/>
    <mergeCell ref="A3:H3"/>
    <mergeCell ref="A4:H4"/>
    <mergeCell ref="A5:H5"/>
    <mergeCell ref="A6:B6"/>
    <mergeCell ref="E6:F6"/>
  </mergeCells>
  <pageMargins left="0.9055118110236221" right="0.51181102362204722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2022-11-08T15:06:10Z</dcterms:modified>
</cp:coreProperties>
</file>