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71" i="1" l="1"/>
  <c r="O13" i="1" l="1"/>
  <c r="I43" i="1" l="1"/>
  <c r="I42" i="1"/>
  <c r="I41" i="1"/>
  <c r="C9" i="1" l="1"/>
  <c r="F25" i="1" l="1"/>
  <c r="C25" i="1"/>
  <c r="F40" i="1" l="1"/>
  <c r="C18" i="1"/>
  <c r="F18" i="1" l="1"/>
  <c r="I21" i="1" l="1"/>
  <c r="I20" i="1"/>
  <c r="I18" i="1" l="1"/>
  <c r="F9" i="1"/>
  <c r="I9" i="1" l="1"/>
  <c r="F37" i="1"/>
  <c r="F69" i="1"/>
  <c r="I40" i="1" l="1"/>
  <c r="I69" i="1" s="1"/>
  <c r="C37" i="1"/>
  <c r="C71" i="1" s="1"/>
  <c r="D18" i="1" l="1"/>
  <c r="I16" i="1"/>
  <c r="C40" i="1" l="1"/>
  <c r="C69" i="1" s="1"/>
  <c r="I71" i="1" s="1"/>
  <c r="I26" i="1"/>
  <c r="J43" i="1" l="1"/>
  <c r="D43" i="1"/>
  <c r="D42" i="1"/>
  <c r="D41" i="1"/>
  <c r="G43" i="1"/>
  <c r="G42" i="1"/>
  <c r="G41" i="1"/>
  <c r="I25" i="1"/>
  <c r="I37" i="1" s="1"/>
  <c r="J9" i="1" s="1"/>
  <c r="G40" i="1" l="1"/>
  <c r="J42" i="1"/>
  <c r="J41" i="1"/>
  <c r="D40" i="1"/>
  <c r="D26" i="1"/>
  <c r="D9" i="1"/>
  <c r="J26" i="1"/>
  <c r="G26" i="1"/>
  <c r="G9" i="1"/>
  <c r="J18" i="1"/>
  <c r="G18" i="1"/>
  <c r="J40" i="1" l="1"/>
  <c r="D37" i="1"/>
  <c r="G37" i="1"/>
  <c r="J37" i="1"/>
</calcChain>
</file>

<file path=xl/sharedStrings.xml><?xml version="1.0" encoding="utf-8"?>
<sst xmlns="http://schemas.openxmlformats.org/spreadsheetml/2006/main" count="59" uniqueCount="53">
  <si>
    <t>Cuentas</t>
  </si>
  <si>
    <t>Variación</t>
  </si>
  <si>
    <t>Importe</t>
  </si>
  <si>
    <t>%</t>
  </si>
  <si>
    <t>INGRESOS</t>
  </si>
  <si>
    <t xml:space="preserve">Ingresos de la Gestión </t>
  </si>
  <si>
    <t>Impuestos</t>
  </si>
  <si>
    <t xml:space="preserve">    (especificar las cuentas de su integración)</t>
  </si>
  <si>
    <t>Derechos</t>
  </si>
  <si>
    <t>Contribuciones de mejoras</t>
  </si>
  <si>
    <t xml:space="preserve">Productos </t>
  </si>
  <si>
    <t>Aprovechamientos</t>
  </si>
  <si>
    <t>Ingresos por venta de bienes o servicios</t>
  </si>
  <si>
    <t>Participaciones y aportaciones federales</t>
  </si>
  <si>
    <t xml:space="preserve">Participaciones </t>
  </si>
  <si>
    <t>Fondos de aportaciones</t>
  </si>
  <si>
    <t>Ingresos extraordinarios</t>
  </si>
  <si>
    <t>Ingresos Financieros</t>
  </si>
  <si>
    <t>Inversión Estatal Directa</t>
  </si>
  <si>
    <t>Ramo 20 Desarrollo Social</t>
  </si>
  <si>
    <t>Programa______________ (especificar)</t>
  </si>
  <si>
    <t>Descuentos (naturaleza deudora)</t>
  </si>
  <si>
    <t>(especificar)</t>
  </si>
  <si>
    <t>Total de Ingresos</t>
  </si>
  <si>
    <t>GASTOS Y OTRAS PÉRDIDAS</t>
  </si>
  <si>
    <t>Gastos de Funcionamiento</t>
  </si>
  <si>
    <t>Servicios personales</t>
  </si>
  <si>
    <t xml:space="preserve">Materiales y suministros </t>
  </si>
  <si>
    <t>Servicios generales</t>
  </si>
  <si>
    <t>Transferencias, Asignaciones, Subsidios y Otras Ayudas</t>
  </si>
  <si>
    <t>Subsidios y apoyo social</t>
  </si>
  <si>
    <t>Aportaciones de capital</t>
  </si>
  <si>
    <t>Intereses, Comisiones y otros Gastos de la deuda Pública</t>
  </si>
  <si>
    <t>Obras públicas (Fondo General de Participaciones)</t>
  </si>
  <si>
    <t>Gastos del Ramo 33</t>
  </si>
  <si>
    <t>Del FISM</t>
  </si>
  <si>
    <t>Del FORTAMUN</t>
  </si>
  <si>
    <t>Gastos de Inversión Estatal Directa</t>
  </si>
  <si>
    <t>Adquisición de bienes muebles e inmuebles</t>
  </si>
  <si>
    <t>Gastos del Ramo 20 Desarrollo Social</t>
  </si>
  <si>
    <t>Gastos del Programa______(especificar)</t>
  </si>
  <si>
    <t>Otros Gastos y Perdidas Extraordinarias</t>
  </si>
  <si>
    <t>Estimaciones, Depreciación, Amort. y Provisiones</t>
  </si>
  <si>
    <t>Otros gastos diversos</t>
  </si>
  <si>
    <t>Total de gastos</t>
  </si>
  <si>
    <t>RESULTADO DEL EJERCICIO : Ahorro/ Desahorro</t>
  </si>
  <si>
    <t>Bajo protesta de decir verdad declaramos que los Estados Financieros y sus notas, son razonablemente correctos y son responsabilidad del emisor.</t>
  </si>
  <si>
    <t xml:space="preserve">Subsidio Federal </t>
  </si>
  <si>
    <t>Subsidio Estatal</t>
  </si>
  <si>
    <t xml:space="preserve"> </t>
  </si>
  <si>
    <t xml:space="preserve"> Universidad Tecnologica de la Costa Grande de Guerrero</t>
  </si>
  <si>
    <t>Estado de Actividades</t>
  </si>
  <si>
    <t>01 de enero al 30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</si>
</sst>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u/>
      <sz val="1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2" fillId="3" borderId="1" xfId="0" applyFont="1" applyFill="1" applyBorder="1"/>
    <xf numFmtId="4" fontId="2" fillId="0" borderId="13" xfId="0" applyNumberFormat="1" applyFont="1" applyBorder="1"/>
    <xf numFmtId="0" fontId="2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" borderId="15" xfId="0" applyFont="1" applyFill="1" applyBorder="1"/>
    <xf numFmtId="0" fontId="2" fillId="3" borderId="16" xfId="0" applyFont="1" applyFill="1" applyBorder="1"/>
    <xf numFmtId="4" fontId="3" fillId="0" borderId="17" xfId="0" applyNumberFormat="1" applyFont="1" applyBorder="1"/>
    <xf numFmtId="10" fontId="2" fillId="0" borderId="18" xfId="1" applyNumberFormat="1" applyFont="1" applyBorder="1"/>
    <xf numFmtId="0" fontId="2" fillId="0" borderId="0" xfId="0" applyFont="1" applyBorder="1"/>
    <xf numFmtId="0" fontId="3" fillId="3" borderId="0" xfId="0" applyFont="1" applyFill="1" applyBorder="1"/>
    <xf numFmtId="4" fontId="2" fillId="0" borderId="17" xfId="0" applyNumberFormat="1" applyFont="1" applyBorder="1"/>
    <xf numFmtId="0" fontId="2" fillId="0" borderId="18" xfId="0" applyFont="1" applyBorder="1"/>
    <xf numFmtId="0" fontId="2" fillId="3" borderId="0" xfId="0" applyFont="1" applyFill="1" applyBorder="1"/>
    <xf numFmtId="0" fontId="2" fillId="0" borderId="17" xfId="0" applyFont="1" applyBorder="1"/>
    <xf numFmtId="0" fontId="5" fillId="0" borderId="16" xfId="0" applyFont="1" applyBorder="1"/>
    <xf numFmtId="0" fontId="2" fillId="0" borderId="16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16" xfId="0" applyFont="1" applyBorder="1"/>
    <xf numFmtId="10" fontId="2" fillId="0" borderId="18" xfId="0" applyNumberFormat="1" applyFont="1" applyBorder="1"/>
    <xf numFmtId="0" fontId="3" fillId="0" borderId="18" xfId="0" applyFont="1" applyBorder="1"/>
    <xf numFmtId="4" fontId="3" fillId="0" borderId="19" xfId="0" applyNumberFormat="1" applyFont="1" applyBorder="1"/>
    <xf numFmtId="0" fontId="2" fillId="0" borderId="20" xfId="0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17" xfId="0" applyNumberFormat="1" applyFont="1" applyFill="1" applyBorder="1"/>
    <xf numFmtId="10" fontId="2" fillId="0" borderId="18" xfId="1" applyNumberFormat="1" applyFont="1" applyFill="1" applyBorder="1"/>
    <xf numFmtId="4" fontId="2" fillId="0" borderId="17" xfId="0" applyNumberFormat="1" applyFont="1" applyFill="1" applyBorder="1"/>
    <xf numFmtId="0" fontId="2" fillId="0" borderId="18" xfId="0" applyFont="1" applyFill="1" applyBorder="1"/>
    <xf numFmtId="0" fontId="2" fillId="0" borderId="17" xfId="0" applyFont="1" applyFill="1" applyBorder="1"/>
    <xf numFmtId="10" fontId="2" fillId="0" borderId="18" xfId="0" applyNumberFormat="1" applyFont="1" applyFill="1" applyBorder="1"/>
    <xf numFmtId="0" fontId="3" fillId="0" borderId="18" xfId="0" applyFont="1" applyFill="1" applyBorder="1"/>
    <xf numFmtId="4" fontId="3" fillId="0" borderId="19" xfId="0" applyNumberFormat="1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74</xdr:row>
      <xdr:rowOff>39781</xdr:rowOff>
    </xdr:from>
    <xdr:to>
      <xdr:col>1</xdr:col>
      <xdr:colOff>2162175</xdr:colOff>
      <xdr:row>79</xdr:row>
      <xdr:rowOff>102659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47675" y="15527431"/>
          <a:ext cx="1943100" cy="111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103909</xdr:colOff>
      <xdr:row>74</xdr:row>
      <xdr:rowOff>150534</xdr:rowOff>
    </xdr:from>
    <xdr:to>
      <xdr:col>8</xdr:col>
      <xdr:colOff>762195</xdr:colOff>
      <xdr:row>80</xdr:row>
      <xdr:rowOff>76015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885459" y="15638184"/>
          <a:ext cx="2106086" cy="1163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MTRO. ERICK SOBERANIS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FERNÁNDEZ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67" workbookViewId="0">
      <selection activeCell="B83" sqref="B83"/>
    </sheetView>
  </sheetViews>
  <sheetFormatPr baseColWidth="10" defaultColWidth="9.140625" defaultRowHeight="15" x14ac:dyDescent="0.25"/>
  <cols>
    <col min="1" max="1" width="3.42578125" customWidth="1"/>
    <col min="2" max="2" width="44.140625" customWidth="1"/>
    <col min="3" max="3" width="13.42578125" customWidth="1"/>
    <col min="4" max="4" width="9" customWidth="1"/>
    <col min="5" max="5" width="1.7109375" customWidth="1"/>
    <col min="6" max="6" width="12.140625" customWidth="1"/>
    <col min="7" max="7" width="8.140625" customWidth="1"/>
    <col min="8" max="8" width="1.42578125" customWidth="1"/>
    <col min="9" max="9" width="14.5703125" customWidth="1"/>
    <col min="10" max="10" width="9.42578125" customWidth="1"/>
  </cols>
  <sheetData>
    <row r="1" spans="1:15" ht="16.5" x14ac:dyDescent="0.3">
      <c r="A1" s="2"/>
      <c r="B1" s="1"/>
      <c r="C1" s="1"/>
      <c r="D1" s="1"/>
      <c r="E1" s="1"/>
      <c r="F1" s="1"/>
      <c r="G1" s="1"/>
      <c r="H1" s="1"/>
      <c r="I1" s="1"/>
      <c r="J1" s="1"/>
    </row>
    <row r="2" spans="1:15" ht="16.5" x14ac:dyDescent="0.3">
      <c r="A2" s="52" t="s">
        <v>50</v>
      </c>
      <c r="B2" s="53"/>
      <c r="C2" s="53"/>
      <c r="D2" s="53"/>
      <c r="E2" s="53"/>
      <c r="F2" s="53"/>
      <c r="G2" s="53"/>
      <c r="H2" s="53"/>
      <c r="I2" s="53"/>
      <c r="J2" s="54"/>
    </row>
    <row r="3" spans="1:15" ht="16.5" x14ac:dyDescent="0.3">
      <c r="A3" s="49" t="s">
        <v>51</v>
      </c>
      <c r="B3" s="50"/>
      <c r="C3" s="50"/>
      <c r="D3" s="50"/>
      <c r="E3" s="50"/>
      <c r="F3" s="50"/>
      <c r="G3" s="50"/>
      <c r="H3" s="50"/>
      <c r="I3" s="50"/>
      <c r="J3" s="51"/>
    </row>
    <row r="4" spans="1:15" ht="16.5" x14ac:dyDescent="0.3">
      <c r="A4" s="55" t="s">
        <v>52</v>
      </c>
      <c r="B4" s="56"/>
      <c r="C4" s="56"/>
      <c r="D4" s="56"/>
      <c r="E4" s="56"/>
      <c r="F4" s="56"/>
      <c r="G4" s="56"/>
      <c r="H4" s="56"/>
      <c r="I4" s="56"/>
      <c r="J4" s="57"/>
    </row>
    <row r="5" spans="1:15" ht="16.5" x14ac:dyDescent="0.25">
      <c r="A5" s="58" t="s">
        <v>0</v>
      </c>
      <c r="B5" s="58"/>
      <c r="C5" s="58">
        <v>2021</v>
      </c>
      <c r="D5" s="58"/>
      <c r="E5" s="3"/>
      <c r="F5" s="59">
        <v>2020</v>
      </c>
      <c r="G5" s="59"/>
      <c r="H5" s="3"/>
      <c r="I5" s="58" t="s">
        <v>1</v>
      </c>
      <c r="J5" s="58"/>
    </row>
    <row r="6" spans="1:15" ht="16.5" x14ac:dyDescent="0.25">
      <c r="A6" s="58"/>
      <c r="B6" s="58"/>
      <c r="C6" s="3" t="s">
        <v>2</v>
      </c>
      <c r="D6" s="3" t="s">
        <v>3</v>
      </c>
      <c r="E6" s="3"/>
      <c r="F6" s="3" t="s">
        <v>2</v>
      </c>
      <c r="G6" s="3" t="s">
        <v>3</v>
      </c>
      <c r="H6" s="3"/>
      <c r="I6" s="3" t="s">
        <v>2</v>
      </c>
      <c r="J6" s="3" t="s">
        <v>3</v>
      </c>
    </row>
    <row r="7" spans="1:15" x14ac:dyDescent="0.25">
      <c r="A7" s="45"/>
      <c r="B7" s="46"/>
      <c r="C7" s="46"/>
      <c r="D7" s="46"/>
      <c r="E7" s="46"/>
      <c r="F7" s="46"/>
      <c r="G7" s="46"/>
      <c r="H7" s="46"/>
      <c r="I7" s="46"/>
      <c r="J7" s="47"/>
    </row>
    <row r="8" spans="1:15" ht="16.5" x14ac:dyDescent="0.3">
      <c r="A8" s="4" t="s">
        <v>4</v>
      </c>
      <c r="B8" s="5"/>
      <c r="C8" s="6"/>
      <c r="D8" s="7"/>
      <c r="E8" s="8"/>
      <c r="F8" s="33"/>
      <c r="G8" s="34"/>
      <c r="H8" s="11"/>
      <c r="I8" s="9"/>
      <c r="J8" s="10"/>
    </row>
    <row r="9" spans="1:15" ht="16.5" x14ac:dyDescent="0.3">
      <c r="A9" s="12" t="s">
        <v>5</v>
      </c>
      <c r="B9" s="13"/>
      <c r="C9" s="14">
        <f>+C16</f>
        <v>1435557</v>
      </c>
      <c r="D9" s="15">
        <f>C9/C37*100%</f>
        <v>7.1396753087854967E-2</v>
      </c>
      <c r="E9" s="16"/>
      <c r="F9" s="35">
        <f>+F16</f>
        <v>10307217.800000001</v>
      </c>
      <c r="G9" s="36">
        <f>F9/F37*100%</f>
        <v>0.10886397839722627</v>
      </c>
      <c r="H9" s="16"/>
      <c r="I9" s="14">
        <f>+SUM(C9-F9)</f>
        <v>-8871660.8000000007</v>
      </c>
      <c r="J9" s="15">
        <f>I9/I37*100%</f>
        <v>0.11896608005557416</v>
      </c>
    </row>
    <row r="10" spans="1:15" ht="16.5" x14ac:dyDescent="0.3">
      <c r="A10" s="13"/>
      <c r="B10" s="17" t="s">
        <v>6</v>
      </c>
      <c r="C10" s="18"/>
      <c r="D10" s="19"/>
      <c r="E10" s="16"/>
      <c r="F10" s="37"/>
      <c r="G10" s="38"/>
      <c r="H10" s="16"/>
      <c r="I10" s="18"/>
      <c r="J10" s="19"/>
    </row>
    <row r="11" spans="1:15" ht="16.5" x14ac:dyDescent="0.3">
      <c r="A11" s="13"/>
      <c r="B11" s="17" t="s">
        <v>7</v>
      </c>
      <c r="C11" s="18"/>
      <c r="D11" s="19"/>
      <c r="E11" s="16"/>
      <c r="F11" s="37"/>
      <c r="G11" s="38"/>
      <c r="H11" s="16"/>
      <c r="I11" s="18"/>
      <c r="J11" s="19"/>
    </row>
    <row r="12" spans="1:15" ht="16.5" x14ac:dyDescent="0.3">
      <c r="A12" s="13"/>
      <c r="B12" s="17" t="s">
        <v>8</v>
      </c>
      <c r="C12" s="18"/>
      <c r="D12" s="19"/>
      <c r="E12" s="16"/>
      <c r="F12" s="37"/>
      <c r="G12" s="38"/>
      <c r="H12" s="16"/>
      <c r="I12" s="18"/>
      <c r="J12" s="19"/>
    </row>
    <row r="13" spans="1:15" ht="16.5" x14ac:dyDescent="0.3">
      <c r="A13" s="13"/>
      <c r="B13" s="17" t="s">
        <v>9</v>
      </c>
      <c r="C13" s="18"/>
      <c r="D13" s="19"/>
      <c r="E13" s="16"/>
      <c r="F13" s="37"/>
      <c r="G13" s="38"/>
      <c r="H13" s="16"/>
      <c r="I13" s="18"/>
      <c r="J13" s="19"/>
      <c r="O13">
        <f>331.5+1215.9</f>
        <v>1547.4</v>
      </c>
    </row>
    <row r="14" spans="1:15" ht="16.5" x14ac:dyDescent="0.3">
      <c r="A14" s="13"/>
      <c r="B14" s="17" t="s">
        <v>10</v>
      </c>
      <c r="C14" s="18"/>
      <c r="D14" s="19"/>
      <c r="E14" s="16"/>
      <c r="F14" s="37"/>
      <c r="G14" s="38"/>
      <c r="H14" s="16"/>
      <c r="I14" s="18"/>
      <c r="J14" s="19"/>
      <c r="N14" t="s">
        <v>49</v>
      </c>
    </row>
    <row r="15" spans="1:15" ht="16.5" x14ac:dyDescent="0.3">
      <c r="A15" s="13"/>
      <c r="B15" s="17" t="s">
        <v>11</v>
      </c>
      <c r="C15" s="18"/>
      <c r="D15" s="19"/>
      <c r="E15" s="16"/>
      <c r="F15" s="37"/>
      <c r="G15" s="38"/>
      <c r="H15" s="16"/>
      <c r="I15" s="18"/>
      <c r="J15" s="19"/>
    </row>
    <row r="16" spans="1:15" ht="16.5" x14ac:dyDescent="0.3">
      <c r="A16" s="13"/>
      <c r="B16" s="17" t="s">
        <v>12</v>
      </c>
      <c r="C16" s="18">
        <v>1435557</v>
      </c>
      <c r="D16" s="19"/>
      <c r="E16" s="16"/>
      <c r="F16" s="37">
        <v>10307217.800000001</v>
      </c>
      <c r="G16" s="38"/>
      <c r="H16" s="16"/>
      <c r="I16" s="18">
        <f>+C16-F16</f>
        <v>-8871660.8000000007</v>
      </c>
      <c r="J16" s="19"/>
    </row>
    <row r="17" spans="1:13" ht="16.5" x14ac:dyDescent="0.3">
      <c r="A17" s="13"/>
      <c r="B17" s="20"/>
      <c r="C17" s="21"/>
      <c r="D17" s="19"/>
      <c r="E17" s="16"/>
      <c r="F17" s="39"/>
      <c r="G17" s="38"/>
      <c r="H17" s="16"/>
      <c r="I17" s="21"/>
      <c r="J17" s="19"/>
    </row>
    <row r="18" spans="1:13" ht="16.5" x14ac:dyDescent="0.3">
      <c r="A18" s="22" t="s">
        <v>13</v>
      </c>
      <c r="B18" s="16"/>
      <c r="C18" s="14">
        <f>SUM(C20:C21)</f>
        <v>18670782.73</v>
      </c>
      <c r="D18" s="15">
        <f>C18/C37*100%</f>
        <v>0.92858260907145918</v>
      </c>
      <c r="E18" s="16"/>
      <c r="F18" s="35">
        <f>+F20+F21</f>
        <v>84364209.020000011</v>
      </c>
      <c r="G18" s="36">
        <f>F18/F37*100%</f>
        <v>0.89104776928768903</v>
      </c>
      <c r="H18" s="16"/>
      <c r="I18" s="14">
        <f>+I20+I21</f>
        <v>-65693426.290000007</v>
      </c>
      <c r="J18" s="15">
        <f>I18/I37*100%</f>
        <v>0.88092743707481469</v>
      </c>
    </row>
    <row r="19" spans="1:13" ht="16.5" x14ac:dyDescent="0.3">
      <c r="A19" s="23"/>
      <c r="B19" s="24" t="s">
        <v>14</v>
      </c>
      <c r="C19" s="21"/>
      <c r="D19" s="19"/>
      <c r="E19" s="16"/>
      <c r="F19" s="39"/>
      <c r="G19" s="38"/>
      <c r="H19" s="16"/>
      <c r="I19" s="21"/>
      <c r="J19" s="19"/>
      <c r="L19">
        <v>6155126</v>
      </c>
    </row>
    <row r="20" spans="1:13" ht="16.5" x14ac:dyDescent="0.3">
      <c r="A20" s="23"/>
      <c r="B20" s="24" t="s">
        <v>48</v>
      </c>
      <c r="C20" s="18">
        <v>10802310.73</v>
      </c>
      <c r="D20" s="19"/>
      <c r="E20" s="16"/>
      <c r="F20" s="37">
        <v>44774962.020000003</v>
      </c>
      <c r="G20" s="38"/>
      <c r="H20" s="44"/>
      <c r="I20" s="37">
        <f>+C20-F20</f>
        <v>-33972651.290000007</v>
      </c>
      <c r="J20" s="19"/>
      <c r="L20">
        <v>10576848.380000001</v>
      </c>
    </row>
    <row r="21" spans="1:13" ht="16.5" x14ac:dyDescent="0.3">
      <c r="A21" s="23"/>
      <c r="B21" s="24" t="s">
        <v>47</v>
      </c>
      <c r="C21" s="18">
        <v>7868472</v>
      </c>
      <c r="D21" s="19"/>
      <c r="E21" s="16"/>
      <c r="F21" s="37">
        <v>39589247</v>
      </c>
      <c r="G21" s="38"/>
      <c r="H21" s="44"/>
      <c r="I21" s="37">
        <f>+C21-F21</f>
        <v>-31720775</v>
      </c>
      <c r="J21" s="19"/>
    </row>
    <row r="22" spans="1:13" ht="16.5" x14ac:dyDescent="0.3">
      <c r="A22" s="23"/>
      <c r="B22" s="25" t="s">
        <v>15</v>
      </c>
      <c r="C22" s="21"/>
      <c r="D22" s="19"/>
      <c r="E22" s="16"/>
      <c r="F22" s="39"/>
      <c r="G22" s="38"/>
      <c r="H22" s="16"/>
      <c r="I22" s="21"/>
      <c r="J22" s="19"/>
    </row>
    <row r="23" spans="1:13" ht="16.5" x14ac:dyDescent="0.3">
      <c r="A23" s="23"/>
      <c r="B23" s="24" t="s">
        <v>7</v>
      </c>
      <c r="C23" s="21"/>
      <c r="D23" s="19"/>
      <c r="E23" s="16"/>
      <c r="F23" s="39"/>
      <c r="G23" s="38"/>
      <c r="H23" s="16"/>
      <c r="I23" s="21"/>
      <c r="J23" s="19"/>
    </row>
    <row r="24" spans="1:13" ht="16.5" x14ac:dyDescent="0.3">
      <c r="A24" s="23"/>
      <c r="B24" s="16"/>
      <c r="C24" s="21"/>
      <c r="D24" s="19"/>
      <c r="E24" s="16"/>
      <c r="F24" s="39"/>
      <c r="G24" s="38"/>
      <c r="H24" s="16"/>
      <c r="I24" s="21"/>
      <c r="J24" s="19"/>
    </row>
    <row r="25" spans="1:13" ht="16.5" x14ac:dyDescent="0.3">
      <c r="A25" s="22" t="s">
        <v>16</v>
      </c>
      <c r="B25" s="16"/>
      <c r="C25" s="14">
        <f>+C26</f>
        <v>414.96</v>
      </c>
      <c r="D25" s="19"/>
      <c r="E25" s="16"/>
      <c r="F25" s="35">
        <f>+F26</f>
        <v>8355.7099999999991</v>
      </c>
      <c r="G25" s="38"/>
      <c r="H25" s="16"/>
      <c r="I25" s="14">
        <f>+I26</f>
        <v>-7940.7499999999991</v>
      </c>
      <c r="J25" s="19"/>
      <c r="M25">
        <v>1054352</v>
      </c>
    </row>
    <row r="26" spans="1:13" ht="16.5" x14ac:dyDescent="0.3">
      <c r="A26" s="23"/>
      <c r="B26" s="24" t="s">
        <v>17</v>
      </c>
      <c r="C26" s="18">
        <v>414.96</v>
      </c>
      <c r="D26" s="15">
        <f>C26/C37*100%</f>
        <v>2.063784068576608E-5</v>
      </c>
      <c r="E26" s="16"/>
      <c r="F26" s="37">
        <v>8355.7099999999991</v>
      </c>
      <c r="G26" s="36">
        <f>F26/F37*100%</f>
        <v>8.8252315084822147E-5</v>
      </c>
      <c r="H26" s="16"/>
      <c r="I26" s="18">
        <f>+C26-F26</f>
        <v>-7940.7499999999991</v>
      </c>
      <c r="J26" s="15">
        <f>I26/I37*100%</f>
        <v>1.0648286961121195E-4</v>
      </c>
      <c r="M26">
        <v>9693908.3200000003</v>
      </c>
    </row>
    <row r="27" spans="1:13" ht="16.5" x14ac:dyDescent="0.3">
      <c r="A27" s="23"/>
      <c r="B27" s="24"/>
      <c r="C27" s="21"/>
      <c r="D27" s="19"/>
      <c r="E27" s="16"/>
      <c r="F27" s="39"/>
      <c r="G27" s="38"/>
      <c r="H27" s="16"/>
      <c r="I27" s="21"/>
      <c r="J27" s="19"/>
    </row>
    <row r="28" spans="1:13" ht="16.5" x14ac:dyDescent="0.3">
      <c r="A28" s="22" t="s">
        <v>18</v>
      </c>
      <c r="B28" s="16"/>
      <c r="C28" s="21"/>
      <c r="D28" s="19"/>
      <c r="E28" s="16"/>
      <c r="F28" s="39"/>
      <c r="G28" s="38"/>
      <c r="H28" s="16"/>
      <c r="I28" s="21"/>
      <c r="J28" s="19"/>
    </row>
    <row r="29" spans="1:13" ht="16.5" x14ac:dyDescent="0.3">
      <c r="A29" s="23"/>
      <c r="B29" s="24"/>
      <c r="C29" s="21"/>
      <c r="D29" s="19"/>
      <c r="E29" s="16"/>
      <c r="F29" s="39"/>
      <c r="G29" s="38"/>
      <c r="H29" s="16"/>
      <c r="I29" s="21"/>
      <c r="J29" s="19"/>
    </row>
    <row r="30" spans="1:13" ht="16.5" x14ac:dyDescent="0.3">
      <c r="A30" s="22" t="s">
        <v>19</v>
      </c>
      <c r="B30" s="16"/>
      <c r="C30" s="21"/>
      <c r="D30" s="19"/>
      <c r="E30" s="16"/>
      <c r="F30" s="39"/>
      <c r="G30" s="38"/>
      <c r="H30" s="16"/>
      <c r="I30" s="21"/>
      <c r="J30" s="19"/>
    </row>
    <row r="31" spans="1:13" ht="16.5" x14ac:dyDescent="0.3">
      <c r="A31" s="23"/>
      <c r="B31" s="16"/>
      <c r="C31" s="21"/>
      <c r="D31" s="19"/>
      <c r="E31" s="16"/>
      <c r="F31" s="39"/>
      <c r="G31" s="38"/>
      <c r="H31" s="16"/>
      <c r="I31" s="21"/>
      <c r="J31" s="19"/>
    </row>
    <row r="32" spans="1:13" ht="16.5" x14ac:dyDescent="0.3">
      <c r="A32" s="26" t="s">
        <v>20</v>
      </c>
      <c r="B32" s="16"/>
      <c r="C32" s="21"/>
      <c r="D32" s="19"/>
      <c r="E32" s="16"/>
      <c r="F32" s="39"/>
      <c r="G32" s="38"/>
      <c r="H32" s="16"/>
      <c r="I32" s="21"/>
      <c r="J32" s="19"/>
    </row>
    <row r="33" spans="1:10" ht="16.5" x14ac:dyDescent="0.3">
      <c r="A33" s="23"/>
      <c r="B33" s="16"/>
      <c r="C33" s="21"/>
      <c r="D33" s="19"/>
      <c r="E33" s="16"/>
      <c r="F33" s="39"/>
      <c r="G33" s="38"/>
      <c r="H33" s="16"/>
      <c r="I33" s="21"/>
      <c r="J33" s="19"/>
    </row>
    <row r="34" spans="1:10" ht="16.5" x14ac:dyDescent="0.3">
      <c r="A34" s="22" t="s">
        <v>21</v>
      </c>
      <c r="B34" s="16"/>
      <c r="C34" s="21"/>
      <c r="D34" s="19"/>
      <c r="E34" s="16"/>
      <c r="F34" s="39"/>
      <c r="G34" s="38"/>
      <c r="H34" s="16"/>
      <c r="I34" s="21"/>
      <c r="J34" s="19"/>
    </row>
    <row r="35" spans="1:10" ht="16.5" x14ac:dyDescent="0.3">
      <c r="A35" s="23"/>
      <c r="B35" s="24" t="s">
        <v>22</v>
      </c>
      <c r="C35" s="21"/>
      <c r="D35" s="19"/>
      <c r="E35" s="16"/>
      <c r="F35" s="39"/>
      <c r="G35" s="38"/>
      <c r="H35" s="16"/>
      <c r="I35" s="21"/>
      <c r="J35" s="19"/>
    </row>
    <row r="36" spans="1:10" ht="16.5" x14ac:dyDescent="0.3">
      <c r="A36" s="23"/>
      <c r="B36" s="16"/>
      <c r="C36" s="21"/>
      <c r="D36" s="19"/>
      <c r="E36" s="16"/>
      <c r="F36" s="39"/>
      <c r="G36" s="38"/>
      <c r="H36" s="16"/>
      <c r="I36" s="21"/>
      <c r="J36" s="19"/>
    </row>
    <row r="37" spans="1:10" ht="16.5" x14ac:dyDescent="0.3">
      <c r="A37" s="22" t="s">
        <v>23</v>
      </c>
      <c r="B37" s="16"/>
      <c r="C37" s="14">
        <f>+C9+C18+C25+C28+C30+C32-C34</f>
        <v>20106754.690000001</v>
      </c>
      <c r="D37" s="27">
        <f>+D26+D18+D9</f>
        <v>0.99999999999999989</v>
      </c>
      <c r="E37" s="16"/>
      <c r="F37" s="35">
        <f>SUM(F9,F18,F25)</f>
        <v>94679782.530000001</v>
      </c>
      <c r="G37" s="40">
        <f>+G26+G18+G9</f>
        <v>1</v>
      </c>
      <c r="H37" s="16"/>
      <c r="I37" s="14">
        <f>+I9+I18+I25+I28+I30+I32-I34</f>
        <v>-74573027.840000004</v>
      </c>
      <c r="J37" s="27">
        <f>+J26+J18+J9</f>
        <v>1</v>
      </c>
    </row>
    <row r="38" spans="1:10" ht="16.5" x14ac:dyDescent="0.3">
      <c r="A38" s="23"/>
      <c r="B38" s="24"/>
      <c r="C38" s="21"/>
      <c r="D38" s="19"/>
      <c r="E38" s="16"/>
      <c r="F38" s="39"/>
      <c r="G38" s="38"/>
      <c r="H38" s="16"/>
      <c r="I38" s="21"/>
      <c r="J38" s="19"/>
    </row>
    <row r="39" spans="1:10" ht="16.5" x14ac:dyDescent="0.3">
      <c r="A39" s="26" t="s">
        <v>24</v>
      </c>
      <c r="B39" s="16"/>
      <c r="C39" s="21"/>
      <c r="D39" s="19"/>
      <c r="E39" s="16"/>
      <c r="F39" s="39"/>
      <c r="G39" s="38"/>
      <c r="H39" s="16"/>
      <c r="I39" s="21"/>
      <c r="J39" s="19"/>
    </row>
    <row r="40" spans="1:10" ht="16.5" x14ac:dyDescent="0.3">
      <c r="A40" s="22" t="s">
        <v>25</v>
      </c>
      <c r="B40" s="16"/>
      <c r="C40" s="14">
        <f>+C41+C42+C43</f>
        <v>19684501.210000001</v>
      </c>
      <c r="D40" s="27">
        <f>+D41+D42+D43</f>
        <v>0.99999999999999989</v>
      </c>
      <c r="E40" s="16"/>
      <c r="F40" s="35">
        <f>SUM(F41:F43)</f>
        <v>94821713.510000005</v>
      </c>
      <c r="G40" s="40">
        <f>+G41+G42+G43</f>
        <v>1</v>
      </c>
      <c r="H40" s="16"/>
      <c r="I40" s="14">
        <f>+I41+I42+I43</f>
        <v>-75137212.299999997</v>
      </c>
      <c r="J40" s="27">
        <f>+J41+J42+J43</f>
        <v>1</v>
      </c>
    </row>
    <row r="41" spans="1:10" ht="16.5" x14ac:dyDescent="0.3">
      <c r="A41" s="23"/>
      <c r="B41" s="24" t="s">
        <v>26</v>
      </c>
      <c r="C41" s="18">
        <v>16508891.560000001</v>
      </c>
      <c r="D41" s="15">
        <f>+C41/C69</f>
        <v>0.83867461938091947</v>
      </c>
      <c r="E41" s="16"/>
      <c r="F41" s="37">
        <v>76533259.620000005</v>
      </c>
      <c r="G41" s="36">
        <f>+F41/F69</f>
        <v>0.80712799618337128</v>
      </c>
      <c r="H41" s="16"/>
      <c r="I41" s="18">
        <f>+C41-F41</f>
        <v>-60024368.060000002</v>
      </c>
      <c r="J41" s="15">
        <f>+I41/I69</f>
        <v>0.7988633890267447</v>
      </c>
    </row>
    <row r="42" spans="1:10" ht="16.5" x14ac:dyDescent="0.3">
      <c r="A42" s="23"/>
      <c r="B42" s="24" t="s">
        <v>27</v>
      </c>
      <c r="C42" s="18">
        <v>1101255.07</v>
      </c>
      <c r="D42" s="15">
        <f>+C42/C69</f>
        <v>5.5945287018019395E-2</v>
      </c>
      <c r="E42" s="16"/>
      <c r="F42" s="37">
        <v>5517684.6100000003</v>
      </c>
      <c r="G42" s="36">
        <f>+F42/F69</f>
        <v>5.8190095978576668E-2</v>
      </c>
      <c r="H42" s="16"/>
      <c r="I42" s="18">
        <f>+C42-F42</f>
        <v>-4416429.54</v>
      </c>
      <c r="J42" s="15">
        <f>+I42/I69</f>
        <v>5.8778192653282671E-2</v>
      </c>
    </row>
    <row r="43" spans="1:10" ht="16.5" x14ac:dyDescent="0.3">
      <c r="A43" s="23"/>
      <c r="B43" s="24" t="s">
        <v>28</v>
      </c>
      <c r="C43" s="18">
        <v>2074354.58</v>
      </c>
      <c r="D43" s="15">
        <f>+C43/C69</f>
        <v>0.10538009360106107</v>
      </c>
      <c r="E43" s="16"/>
      <c r="F43" s="37">
        <v>12770769.279999999</v>
      </c>
      <c r="G43" s="36">
        <f>+F43/F69</f>
        <v>0.13468190783805209</v>
      </c>
      <c r="H43" s="16"/>
      <c r="I43" s="18">
        <f>+C43-F43</f>
        <v>-10696414.699999999</v>
      </c>
      <c r="J43" s="15">
        <f>+I43/I69</f>
        <v>0.14235841831997273</v>
      </c>
    </row>
    <row r="44" spans="1:10" ht="16.5" x14ac:dyDescent="0.3">
      <c r="A44" s="23"/>
      <c r="B44" s="16"/>
      <c r="C44" s="21"/>
      <c r="D44" s="19"/>
      <c r="E44" s="16"/>
      <c r="F44" s="39"/>
      <c r="G44" s="38"/>
      <c r="H44" s="16"/>
      <c r="I44" s="21"/>
      <c r="J44" s="19"/>
    </row>
    <row r="45" spans="1:10" ht="16.5" x14ac:dyDescent="0.3">
      <c r="A45" s="22" t="s">
        <v>29</v>
      </c>
      <c r="B45" s="16"/>
      <c r="C45" s="21"/>
      <c r="D45" s="19"/>
      <c r="E45" s="16"/>
      <c r="F45" s="39"/>
      <c r="G45" s="38"/>
      <c r="H45" s="16"/>
      <c r="I45" s="21"/>
      <c r="J45" s="19"/>
    </row>
    <row r="46" spans="1:10" ht="16.5" x14ac:dyDescent="0.3">
      <c r="A46" s="23"/>
      <c r="B46" s="24" t="s">
        <v>30</v>
      </c>
      <c r="C46" s="21"/>
      <c r="D46" s="19"/>
      <c r="E46" s="16"/>
      <c r="F46" s="39"/>
      <c r="G46" s="38"/>
      <c r="H46" s="16"/>
      <c r="I46" s="21"/>
      <c r="J46" s="19"/>
    </row>
    <row r="47" spans="1:10" ht="16.5" x14ac:dyDescent="0.3">
      <c r="A47" s="23"/>
      <c r="B47" s="24" t="s">
        <v>31</v>
      </c>
      <c r="C47" s="21"/>
      <c r="D47" s="19"/>
      <c r="E47" s="16"/>
      <c r="F47" s="39"/>
      <c r="G47" s="38"/>
      <c r="H47" s="16"/>
      <c r="I47" s="21"/>
      <c r="J47" s="19"/>
    </row>
    <row r="48" spans="1:10" ht="16.5" x14ac:dyDescent="0.3">
      <c r="A48" s="23"/>
      <c r="B48" s="16"/>
      <c r="C48" s="21"/>
      <c r="D48" s="19"/>
      <c r="E48" s="16"/>
      <c r="F48" s="39"/>
      <c r="G48" s="38"/>
      <c r="H48" s="16"/>
      <c r="I48" s="21"/>
      <c r="J48" s="19"/>
    </row>
    <row r="49" spans="1:10" ht="16.5" x14ac:dyDescent="0.3">
      <c r="A49" s="22" t="s">
        <v>32</v>
      </c>
      <c r="B49" s="16"/>
      <c r="C49" s="21"/>
      <c r="D49" s="19"/>
      <c r="E49" s="16"/>
      <c r="F49" s="39"/>
      <c r="G49" s="38"/>
      <c r="H49" s="16"/>
      <c r="I49" s="21"/>
      <c r="J49" s="19"/>
    </row>
    <row r="50" spans="1:10" ht="16.5" x14ac:dyDescent="0.3">
      <c r="A50" s="23"/>
      <c r="B50" s="16"/>
      <c r="C50" s="21"/>
      <c r="D50" s="19"/>
      <c r="E50" s="16"/>
      <c r="F50" s="39"/>
      <c r="G50" s="38"/>
      <c r="H50" s="16"/>
      <c r="I50" s="21"/>
      <c r="J50" s="19"/>
    </row>
    <row r="51" spans="1:10" ht="16.5" x14ac:dyDescent="0.3">
      <c r="A51" s="22" t="s">
        <v>33</v>
      </c>
      <c r="B51" s="16"/>
      <c r="C51" s="21"/>
      <c r="D51" s="19"/>
      <c r="E51" s="16"/>
      <c r="F51" s="39"/>
      <c r="G51" s="38"/>
      <c r="H51" s="16"/>
      <c r="I51" s="21"/>
      <c r="J51" s="19"/>
    </row>
    <row r="52" spans="1:10" ht="16.5" x14ac:dyDescent="0.3">
      <c r="A52" s="23"/>
      <c r="B52" s="16"/>
      <c r="C52" s="21"/>
      <c r="D52" s="19"/>
      <c r="E52" s="16"/>
      <c r="F52" s="39"/>
      <c r="G52" s="38"/>
      <c r="H52" s="16"/>
      <c r="I52" s="21"/>
      <c r="J52" s="19"/>
    </row>
    <row r="53" spans="1:10" ht="16.5" x14ac:dyDescent="0.3">
      <c r="A53" s="22" t="s">
        <v>34</v>
      </c>
      <c r="B53" s="24"/>
      <c r="C53" s="21"/>
      <c r="D53" s="19"/>
      <c r="E53" s="16"/>
      <c r="F53" s="39"/>
      <c r="G53" s="38"/>
      <c r="H53" s="16"/>
      <c r="I53" s="21"/>
      <c r="J53" s="19"/>
    </row>
    <row r="54" spans="1:10" ht="16.5" x14ac:dyDescent="0.3">
      <c r="A54" s="26"/>
      <c r="B54" s="24" t="s">
        <v>35</v>
      </c>
      <c r="C54" s="21"/>
      <c r="D54" s="19"/>
      <c r="E54" s="16"/>
      <c r="F54" s="39"/>
      <c r="G54" s="38"/>
      <c r="H54" s="16"/>
      <c r="I54" s="21"/>
      <c r="J54" s="19"/>
    </row>
    <row r="55" spans="1:10" ht="16.5" x14ac:dyDescent="0.3">
      <c r="A55" s="26"/>
      <c r="B55" s="24" t="s">
        <v>36</v>
      </c>
      <c r="C55" s="21"/>
      <c r="D55" s="19"/>
      <c r="E55" s="16"/>
      <c r="F55" s="39"/>
      <c r="G55" s="38"/>
      <c r="H55" s="16"/>
      <c r="I55" s="21"/>
      <c r="J55" s="19"/>
    </row>
    <row r="56" spans="1:10" ht="16.5" x14ac:dyDescent="0.3">
      <c r="A56" s="23"/>
      <c r="B56" s="16"/>
      <c r="C56" s="21"/>
      <c r="D56" s="19"/>
      <c r="E56" s="16"/>
      <c r="F56" s="39"/>
      <c r="G56" s="38"/>
      <c r="H56" s="16"/>
      <c r="I56" s="21"/>
      <c r="J56" s="19"/>
    </row>
    <row r="57" spans="1:10" ht="16.5" x14ac:dyDescent="0.3">
      <c r="A57" s="22" t="s">
        <v>37</v>
      </c>
      <c r="B57" s="16"/>
      <c r="C57" s="21"/>
      <c r="D57" s="19"/>
      <c r="E57" s="16"/>
      <c r="F57" s="39"/>
      <c r="G57" s="38"/>
      <c r="H57" s="16"/>
      <c r="I57" s="21"/>
      <c r="J57" s="19"/>
    </row>
    <row r="58" spans="1:10" ht="16.5" x14ac:dyDescent="0.3">
      <c r="A58" s="23"/>
      <c r="B58" s="16"/>
      <c r="C58" s="21"/>
      <c r="D58" s="19"/>
      <c r="E58" s="16"/>
      <c r="F58" s="39"/>
      <c r="G58" s="38"/>
      <c r="H58" s="16"/>
      <c r="I58" s="21"/>
      <c r="J58" s="19"/>
    </row>
    <row r="59" spans="1:10" ht="16.5" x14ac:dyDescent="0.3">
      <c r="A59" s="22" t="s">
        <v>38</v>
      </c>
      <c r="B59" s="16"/>
      <c r="C59" s="21"/>
      <c r="D59" s="19"/>
      <c r="E59" s="16"/>
      <c r="F59" s="39"/>
      <c r="G59" s="38"/>
      <c r="H59" s="16"/>
      <c r="I59" s="21"/>
      <c r="J59" s="19"/>
    </row>
    <row r="60" spans="1:10" ht="16.5" x14ac:dyDescent="0.3">
      <c r="A60" s="23"/>
      <c r="B60" s="16"/>
      <c r="C60" s="21"/>
      <c r="D60" s="19"/>
      <c r="E60" s="16"/>
      <c r="F60" s="39"/>
      <c r="G60" s="38"/>
      <c r="H60" s="16"/>
      <c r="I60" s="21"/>
      <c r="J60" s="19"/>
    </row>
    <row r="61" spans="1:10" ht="16.5" x14ac:dyDescent="0.3">
      <c r="A61" s="22" t="s">
        <v>39</v>
      </c>
      <c r="B61" s="16"/>
      <c r="C61" s="21"/>
      <c r="D61" s="19"/>
      <c r="E61" s="16"/>
      <c r="F61" s="39"/>
      <c r="G61" s="38"/>
      <c r="H61" s="16"/>
      <c r="I61" s="21"/>
      <c r="J61" s="19"/>
    </row>
    <row r="62" spans="1:10" ht="16.5" x14ac:dyDescent="0.3">
      <c r="A62" s="23"/>
      <c r="B62" s="16"/>
      <c r="C62" s="21"/>
      <c r="D62" s="19"/>
      <c r="E62" s="16"/>
      <c r="F62" s="39"/>
      <c r="G62" s="38"/>
      <c r="H62" s="16"/>
      <c r="I62" s="21"/>
      <c r="J62" s="19"/>
    </row>
    <row r="63" spans="1:10" ht="16.5" x14ac:dyDescent="0.3">
      <c r="A63" s="22" t="s">
        <v>40</v>
      </c>
      <c r="B63" s="16"/>
      <c r="C63" s="21"/>
      <c r="D63" s="19"/>
      <c r="E63" s="16"/>
      <c r="F63" s="39"/>
      <c r="G63" s="38"/>
      <c r="H63" s="16"/>
      <c r="I63" s="21"/>
      <c r="J63" s="19"/>
    </row>
    <row r="64" spans="1:10" ht="16.5" x14ac:dyDescent="0.3">
      <c r="A64" s="23"/>
      <c r="B64" s="16"/>
      <c r="C64" s="21"/>
      <c r="D64" s="19"/>
      <c r="E64" s="16"/>
      <c r="F64" s="39"/>
      <c r="G64" s="38"/>
      <c r="H64" s="16"/>
      <c r="I64" s="21"/>
      <c r="J64" s="19"/>
    </row>
    <row r="65" spans="1:10" ht="16.5" x14ac:dyDescent="0.3">
      <c r="A65" s="22" t="s">
        <v>41</v>
      </c>
      <c r="B65" s="16"/>
      <c r="C65" s="21"/>
      <c r="D65" s="19"/>
      <c r="E65" s="16"/>
      <c r="F65" s="39"/>
      <c r="G65" s="38"/>
      <c r="H65" s="16"/>
      <c r="I65" s="21"/>
      <c r="J65" s="19"/>
    </row>
    <row r="66" spans="1:10" ht="16.5" x14ac:dyDescent="0.3">
      <c r="A66" s="23"/>
      <c r="B66" s="24" t="s">
        <v>42</v>
      </c>
      <c r="C66" s="21"/>
      <c r="D66" s="19"/>
      <c r="E66" s="16"/>
      <c r="F66" s="39"/>
      <c r="G66" s="38"/>
      <c r="H66" s="16"/>
      <c r="I66" s="21"/>
      <c r="J66" s="19"/>
    </row>
    <row r="67" spans="1:10" ht="16.5" x14ac:dyDescent="0.3">
      <c r="A67" s="23"/>
      <c r="B67" s="24" t="s">
        <v>43</v>
      </c>
      <c r="C67" s="21"/>
      <c r="D67" s="19"/>
      <c r="E67" s="16"/>
      <c r="F67" s="39"/>
      <c r="G67" s="38"/>
      <c r="H67" s="16"/>
      <c r="I67" s="18"/>
      <c r="J67" s="19"/>
    </row>
    <row r="68" spans="1:10" ht="16.5" x14ac:dyDescent="0.3">
      <c r="A68" s="23"/>
      <c r="B68" s="16"/>
      <c r="C68" s="21"/>
      <c r="D68" s="19"/>
      <c r="E68" s="16"/>
      <c r="F68" s="39"/>
      <c r="G68" s="38"/>
      <c r="H68" s="16"/>
      <c r="I68" s="21"/>
      <c r="J68" s="19"/>
    </row>
    <row r="69" spans="1:10" ht="16.5" x14ac:dyDescent="0.3">
      <c r="A69" s="22" t="s">
        <v>44</v>
      </c>
      <c r="B69" s="24"/>
      <c r="C69" s="14">
        <f>+C40</f>
        <v>19684501.210000001</v>
      </c>
      <c r="D69" s="28"/>
      <c r="E69" s="24"/>
      <c r="F69" s="35">
        <f>SUM(F40)</f>
        <v>94821713.510000005</v>
      </c>
      <c r="G69" s="41"/>
      <c r="H69" s="24"/>
      <c r="I69" s="14">
        <f>+I40</f>
        <v>-75137212.299999997</v>
      </c>
      <c r="J69" s="28"/>
    </row>
    <row r="70" spans="1:10" ht="16.5" x14ac:dyDescent="0.3">
      <c r="A70" s="22"/>
      <c r="B70" s="24"/>
      <c r="C70" s="21"/>
      <c r="D70" s="19"/>
      <c r="E70" s="16"/>
      <c r="F70" s="39"/>
      <c r="G70" s="38"/>
      <c r="H70" s="16"/>
      <c r="I70" s="21"/>
      <c r="J70" s="19"/>
    </row>
    <row r="71" spans="1:10" ht="16.5" x14ac:dyDescent="0.3">
      <c r="A71" s="22" t="s">
        <v>45</v>
      </c>
      <c r="B71" s="24"/>
      <c r="C71" s="29">
        <f>+C37-C69</f>
        <v>422253.48000000045</v>
      </c>
      <c r="D71" s="30"/>
      <c r="E71" s="31"/>
      <c r="F71" s="42">
        <f>SUM(F37-F69)</f>
        <v>-141930.98000000417</v>
      </c>
      <c r="G71" s="43"/>
      <c r="H71" s="31"/>
      <c r="I71" s="29">
        <f>+C71+F71</f>
        <v>280322.49999999627</v>
      </c>
      <c r="J71" s="30"/>
    </row>
    <row r="72" spans="1:10" ht="16.5" x14ac:dyDescent="0.3">
      <c r="A72" s="32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6.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6.5" x14ac:dyDescent="0.25">
      <c r="A74" s="48" t="s">
        <v>46</v>
      </c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6.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6.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6.5" x14ac:dyDescent="0.3">
      <c r="A78" s="1"/>
      <c r="B78" s="1"/>
      <c r="C78" s="1"/>
      <c r="D78" s="1" t="s">
        <v>49</v>
      </c>
      <c r="E78" s="1"/>
      <c r="F78" s="1"/>
      <c r="G78" s="1"/>
      <c r="H78" s="1"/>
      <c r="I78" s="1"/>
      <c r="J78" s="1"/>
    </row>
    <row r="79" spans="1:10" ht="16.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</sheetData>
  <mergeCells count="9">
    <mergeCell ref="A7:J7"/>
    <mergeCell ref="A74:J74"/>
    <mergeCell ref="A3:J3"/>
    <mergeCell ref="A2:J2"/>
    <mergeCell ref="A4:J4"/>
    <mergeCell ref="A5:B6"/>
    <mergeCell ref="C5:D5"/>
    <mergeCell ref="F5:G5"/>
    <mergeCell ref="I5:J5"/>
  </mergeCells>
  <pageMargins left="1.1023622047244095" right="0.51181102362204722" top="0.35433070866141736" bottom="0.35433070866141736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2022-11-17T20:18:38Z</dcterms:modified>
</cp:coreProperties>
</file>